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Documentation\Flow Tracker\"/>
    </mc:Choice>
  </mc:AlternateContent>
  <xr:revisionPtr revIDLastSave="0" documentId="8_{87F96183-69FE-44A8-9C1A-D5A68AF44643}" xr6:coauthVersionLast="47" xr6:coauthVersionMax="47" xr10:uidLastSave="{00000000-0000-0000-0000-000000000000}"/>
  <bookViews>
    <workbookView xWindow="31125" yWindow="2715" windowWidth="21600" windowHeight="11295" activeTab="5" xr2:uid="{00000000-000D-0000-FFFF-FFFF00000000}"/>
  </bookViews>
  <sheets>
    <sheet name="Instructions" sheetId="6" r:id="rId1"/>
    <sheet name="EP" sheetId="3" r:id="rId2"/>
    <sheet name="2EP" sheetId="4" r:id="rId3"/>
    <sheet name="EP &amp; RP" sheetId="2" r:id="rId4"/>
    <sheet name="2EP &amp; RP" sheetId="5" r:id="rId5"/>
    <sheet name="Recirc Calculator" sheetId="7" r:id="rId6"/>
    <sheet name="Sheet2" sheetId="8" r:id="rId7"/>
  </sheets>
  <definedNames>
    <definedName name="_xlnm.Print_Area" localSheetId="6">Sheet2!$A$1:$D$47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7" l="1"/>
  <c r="K10" i="7"/>
  <c r="K11" i="7" s="1"/>
  <c r="N9" i="7"/>
  <c r="B62" i="7"/>
  <c r="B61" i="7"/>
  <c r="B60" i="7"/>
  <c r="B59" i="7"/>
  <c r="B58" i="7"/>
  <c r="B57" i="7"/>
  <c r="B56" i="7"/>
  <c r="B55" i="7"/>
  <c r="B54" i="7"/>
  <c r="B53" i="7"/>
  <c r="B50" i="7"/>
  <c r="B49" i="7"/>
  <c r="B48" i="7"/>
  <c r="B47" i="7"/>
  <c r="B46" i="7"/>
  <c r="B45" i="7"/>
  <c r="B44" i="7"/>
  <c r="B43" i="7"/>
  <c r="B42" i="7"/>
  <c r="B41" i="7"/>
  <c r="F36" i="7"/>
  <c r="F60" i="7"/>
  <c r="F61" i="7"/>
  <c r="F47" i="7"/>
  <c r="F46" i="7"/>
  <c r="F43" i="7"/>
  <c r="F41" i="7"/>
  <c r="F59" i="7"/>
  <c r="F58" i="7"/>
  <c r="F56" i="7"/>
  <c r="B8" i="7"/>
  <c r="C8" i="7"/>
  <c r="D8" i="7" s="1"/>
  <c r="F8" i="7" s="1"/>
  <c r="G8" i="7" s="1"/>
  <c r="F4" i="7"/>
  <c r="G4" i="7"/>
  <c r="H4" i="7"/>
  <c r="C14" i="8"/>
  <c r="C15" i="8"/>
  <c r="C16" i="8"/>
  <c r="C17" i="8"/>
  <c r="C18" i="8"/>
  <c r="C19" i="8"/>
  <c r="C20" i="8"/>
  <c r="C21" i="8"/>
  <c r="C22" i="8"/>
  <c r="C23" i="8"/>
  <c r="C38" i="8"/>
  <c r="C39" i="8"/>
  <c r="C40" i="8"/>
  <c r="C41" i="8"/>
  <c r="C42" i="8"/>
  <c r="C43" i="8"/>
  <c r="C44" i="8"/>
  <c r="C45" i="8"/>
  <c r="C46" i="8"/>
  <c r="C47" i="8"/>
  <c r="B4" i="7"/>
  <c r="J4" i="7"/>
  <c r="K4" i="7"/>
  <c r="M4" i="7"/>
  <c r="F17" i="7"/>
  <c r="F18" i="7"/>
  <c r="F19" i="7"/>
  <c r="F20" i="7"/>
  <c r="F21" i="7"/>
  <c r="F22" i="7"/>
  <c r="F23" i="7"/>
  <c r="F24" i="7"/>
  <c r="F25" i="7"/>
  <c r="F26" i="7"/>
  <c r="B29" i="7"/>
  <c r="F29" i="7"/>
  <c r="B30" i="7"/>
  <c r="F30" i="7"/>
  <c r="B31" i="7"/>
  <c r="F31" i="7"/>
  <c r="B32" i="7"/>
  <c r="F32" i="7"/>
  <c r="B33" i="7"/>
  <c r="F33" i="7"/>
  <c r="B34" i="7"/>
  <c r="F34" i="7"/>
  <c r="B35" i="7"/>
  <c r="F35" i="7"/>
  <c r="B36" i="7"/>
  <c r="B37" i="7"/>
  <c r="F37" i="7"/>
  <c r="B38" i="7"/>
  <c r="F38" i="7"/>
  <c r="F42" i="7"/>
  <c r="F44" i="7"/>
  <c r="F45" i="7"/>
  <c r="F48" i="7"/>
  <c r="F49" i="7"/>
  <c r="F54" i="7"/>
  <c r="F55" i="7"/>
  <c r="F57" i="7"/>
  <c r="F62" i="7"/>
  <c r="D3" i="5"/>
  <c r="D3" i="2"/>
  <c r="D3" i="4"/>
  <c r="D3" i="3"/>
  <c r="Z22" i="5"/>
  <c r="I11" i="4"/>
  <c r="O15" i="3"/>
  <c r="D8" i="4"/>
  <c r="Z69" i="2"/>
  <c r="W69" i="2"/>
  <c r="O69" i="2"/>
  <c r="O68" i="2"/>
  <c r="K69" i="2"/>
  <c r="D69" i="2"/>
  <c r="D68" i="2"/>
  <c r="C69" i="2"/>
  <c r="AA7" i="5"/>
  <c r="AB7" i="5"/>
  <c r="Q7" i="3"/>
  <c r="AE7" i="5"/>
  <c r="AG99" i="2"/>
  <c r="AG98" i="2"/>
  <c r="AG97" i="2"/>
  <c r="AG96" i="2"/>
  <c r="AG95" i="2"/>
  <c r="AG94" i="2"/>
  <c r="AG93" i="2"/>
  <c r="AG92" i="2"/>
  <c r="AG91" i="2"/>
  <c r="AG90" i="2"/>
  <c r="AG89" i="2"/>
  <c r="AG88" i="2"/>
  <c r="AG87" i="2"/>
  <c r="AG86" i="2"/>
  <c r="AG85" i="2"/>
  <c r="AG84" i="2"/>
  <c r="AG83" i="2"/>
  <c r="AG82" i="2"/>
  <c r="AG81" i="2"/>
  <c r="AG80" i="2"/>
  <c r="AG79" i="2"/>
  <c r="AG78" i="2"/>
  <c r="AG77" i="2"/>
  <c r="AG76" i="2"/>
  <c r="AG75" i="2"/>
  <c r="AG74" i="2"/>
  <c r="AG73" i="2"/>
  <c r="AG72" i="2"/>
  <c r="AG71" i="2"/>
  <c r="AG70" i="2"/>
  <c r="AG69" i="2"/>
  <c r="AG68" i="2"/>
  <c r="AG67" i="2"/>
  <c r="AG66" i="2"/>
  <c r="AG65" i="2"/>
  <c r="AG64" i="2"/>
  <c r="AG63" i="2"/>
  <c r="AG62" i="2"/>
  <c r="AG61" i="2"/>
  <c r="AG60" i="2"/>
  <c r="AG59" i="2"/>
  <c r="AG58" i="2"/>
  <c r="AG57" i="2"/>
  <c r="AG56" i="2"/>
  <c r="AG55" i="2"/>
  <c r="AG5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C99" i="4"/>
  <c r="AC98" i="4"/>
  <c r="AC97" i="4"/>
  <c r="AC96" i="4"/>
  <c r="AC95" i="4"/>
  <c r="AC94" i="4"/>
  <c r="AC93" i="4"/>
  <c r="AC92" i="4"/>
  <c r="AC91" i="4"/>
  <c r="AC90" i="4"/>
  <c r="AC89" i="4"/>
  <c r="AC88" i="4"/>
  <c r="AC87" i="4"/>
  <c r="AC86" i="4"/>
  <c r="AC85" i="4"/>
  <c r="AC84" i="4"/>
  <c r="AC83" i="4"/>
  <c r="AC82" i="4"/>
  <c r="AC81" i="4"/>
  <c r="AC80" i="4"/>
  <c r="AC79" i="4"/>
  <c r="AC78" i="4"/>
  <c r="AC77" i="4"/>
  <c r="AC76" i="4"/>
  <c r="AC75" i="4"/>
  <c r="AC74" i="4"/>
  <c r="AC73" i="4"/>
  <c r="AC72" i="4"/>
  <c r="AC71" i="4"/>
  <c r="AC70" i="4"/>
  <c r="AC69" i="4"/>
  <c r="AC68" i="4"/>
  <c r="AC67" i="4"/>
  <c r="AC66" i="4"/>
  <c r="AC65" i="4"/>
  <c r="AC64" i="4"/>
  <c r="AC63" i="4"/>
  <c r="AC62" i="4"/>
  <c r="AC61" i="4"/>
  <c r="AC60" i="4"/>
  <c r="AC59" i="4"/>
  <c r="AC58" i="4"/>
  <c r="AC57" i="4"/>
  <c r="AC56" i="4"/>
  <c r="AC55" i="4"/>
  <c r="AC54" i="4"/>
  <c r="AC53" i="4"/>
  <c r="AC52" i="4"/>
  <c r="AC51" i="4"/>
  <c r="AC50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D7" i="4"/>
  <c r="AD99" i="4"/>
  <c r="AD98" i="4"/>
  <c r="AD97" i="4"/>
  <c r="AD96" i="4"/>
  <c r="AD95" i="4"/>
  <c r="AD94" i="4"/>
  <c r="AD93" i="4"/>
  <c r="AD92" i="4"/>
  <c r="AD91" i="4"/>
  <c r="AD90" i="4"/>
  <c r="AD89" i="4"/>
  <c r="AD88" i="4"/>
  <c r="AD87" i="4"/>
  <c r="AD86" i="4"/>
  <c r="AD85" i="4"/>
  <c r="AD84" i="4"/>
  <c r="AD83" i="4"/>
  <c r="AD82" i="4"/>
  <c r="AD81" i="4"/>
  <c r="AD80" i="4"/>
  <c r="AD79" i="4"/>
  <c r="AD78" i="4"/>
  <c r="AD77" i="4"/>
  <c r="AD76" i="4"/>
  <c r="AD75" i="4"/>
  <c r="AD74" i="4"/>
  <c r="AD73" i="4"/>
  <c r="AD72" i="4"/>
  <c r="AD71" i="4"/>
  <c r="AD70" i="4"/>
  <c r="AD69" i="4"/>
  <c r="AD68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E9" i="5"/>
  <c r="W7" i="3"/>
  <c r="W99" i="3"/>
  <c r="W98" i="3"/>
  <c r="W97" i="3"/>
  <c r="W96" i="3"/>
  <c r="W95" i="3"/>
  <c r="W94" i="3"/>
  <c r="W93" i="3"/>
  <c r="W92" i="3"/>
  <c r="W91" i="3"/>
  <c r="W90" i="3"/>
  <c r="W89" i="3"/>
  <c r="W88" i="3"/>
  <c r="W87" i="3"/>
  <c r="W86" i="3"/>
  <c r="W85" i="3"/>
  <c r="W84" i="3"/>
  <c r="W83" i="3"/>
  <c r="W82" i="3"/>
  <c r="W81" i="3"/>
  <c r="W80" i="3"/>
  <c r="W79" i="3"/>
  <c r="W78" i="3"/>
  <c r="W77" i="3"/>
  <c r="W76" i="3"/>
  <c r="W75" i="3"/>
  <c r="W74" i="3"/>
  <c r="W73" i="3"/>
  <c r="W72" i="3"/>
  <c r="W71" i="3"/>
  <c r="W70" i="3"/>
  <c r="W69" i="3"/>
  <c r="W68" i="3"/>
  <c r="W67" i="3"/>
  <c r="W66" i="3"/>
  <c r="W65" i="3"/>
  <c r="W64" i="3"/>
  <c r="W63" i="3"/>
  <c r="W62" i="3"/>
  <c r="W61" i="3"/>
  <c r="W60" i="3"/>
  <c r="W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AQ7" i="5"/>
  <c r="AO100" i="5"/>
  <c r="AO99" i="5"/>
  <c r="AO98" i="5"/>
  <c r="AO97" i="5"/>
  <c r="AO96" i="5"/>
  <c r="AO95" i="5"/>
  <c r="AO94" i="5"/>
  <c r="AO93" i="5"/>
  <c r="AO92" i="5"/>
  <c r="AO91" i="5"/>
  <c r="AO90" i="5"/>
  <c r="AO89" i="5"/>
  <c r="AO88" i="5"/>
  <c r="AO87" i="5"/>
  <c r="AO86" i="5"/>
  <c r="AO85" i="5"/>
  <c r="AO84" i="5"/>
  <c r="AO83" i="5"/>
  <c r="AO82" i="5"/>
  <c r="AO81" i="5"/>
  <c r="AO80" i="5"/>
  <c r="AO79" i="5"/>
  <c r="AO78" i="5"/>
  <c r="AO77" i="5"/>
  <c r="AO76" i="5"/>
  <c r="AO75" i="5"/>
  <c r="AO74" i="5"/>
  <c r="AO73" i="5"/>
  <c r="AO72" i="5"/>
  <c r="AO71" i="5"/>
  <c r="AO70" i="5"/>
  <c r="AO69" i="5"/>
  <c r="AO68" i="5"/>
  <c r="AO67" i="5"/>
  <c r="AO66" i="5"/>
  <c r="AO65" i="5"/>
  <c r="AO64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12" i="5"/>
  <c r="AO11" i="5"/>
  <c r="AO10" i="5"/>
  <c r="AO9" i="5"/>
  <c r="AO8" i="5"/>
  <c r="AL100" i="5"/>
  <c r="AL99" i="5"/>
  <c r="AL98" i="5"/>
  <c r="AL97" i="5"/>
  <c r="AL96" i="5"/>
  <c r="AL95" i="5"/>
  <c r="AL94" i="5"/>
  <c r="AL93" i="5"/>
  <c r="AL92" i="5"/>
  <c r="AL91" i="5"/>
  <c r="AL90" i="5"/>
  <c r="AL89" i="5"/>
  <c r="AL88" i="5"/>
  <c r="AL87" i="5"/>
  <c r="AL86" i="5"/>
  <c r="AL85" i="5"/>
  <c r="AL84" i="5"/>
  <c r="AL83" i="5"/>
  <c r="AL82" i="5"/>
  <c r="AL81" i="5"/>
  <c r="AL80" i="5"/>
  <c r="AL79" i="5"/>
  <c r="AL78" i="5"/>
  <c r="AL77" i="5"/>
  <c r="AL76" i="5"/>
  <c r="AL75" i="5"/>
  <c r="AL74" i="5"/>
  <c r="AL73" i="5"/>
  <c r="AL72" i="5"/>
  <c r="AL71" i="5"/>
  <c r="AL70" i="5"/>
  <c r="AL69" i="5"/>
  <c r="AL68" i="5"/>
  <c r="AL67" i="5"/>
  <c r="AL66" i="5"/>
  <c r="AL65" i="5"/>
  <c r="AL64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46" i="5"/>
  <c r="AL45" i="5"/>
  <c r="AL44" i="5"/>
  <c r="AL43" i="5"/>
  <c r="AL42" i="5"/>
  <c r="AL41" i="5"/>
  <c r="AL40" i="5"/>
  <c r="AL39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7" i="5"/>
  <c r="AL16" i="5"/>
  <c r="AL15" i="5"/>
  <c r="AL14" i="5"/>
  <c r="AL13" i="5"/>
  <c r="AL12" i="5"/>
  <c r="AL11" i="5"/>
  <c r="AL10" i="5"/>
  <c r="AL9" i="5"/>
  <c r="AL8" i="5"/>
  <c r="AG100" i="5"/>
  <c r="AG99" i="5"/>
  <c r="AG98" i="5"/>
  <c r="AG97" i="5"/>
  <c r="AG96" i="5"/>
  <c r="AG95" i="5"/>
  <c r="AG94" i="5"/>
  <c r="AG93" i="5"/>
  <c r="AG92" i="5"/>
  <c r="AG91" i="5"/>
  <c r="AG90" i="5"/>
  <c r="AG89" i="5"/>
  <c r="AG88" i="5"/>
  <c r="AG87" i="5"/>
  <c r="AG86" i="5"/>
  <c r="AG85" i="5"/>
  <c r="AG84" i="5"/>
  <c r="AG83" i="5"/>
  <c r="AG82" i="5"/>
  <c r="AG81" i="5"/>
  <c r="AG80" i="5"/>
  <c r="AG79" i="5"/>
  <c r="AG78" i="5"/>
  <c r="AG77" i="5"/>
  <c r="AG76" i="5"/>
  <c r="AG75" i="5"/>
  <c r="AG74" i="5"/>
  <c r="AG73" i="5"/>
  <c r="AG72" i="5"/>
  <c r="AG71" i="5"/>
  <c r="AG70" i="5"/>
  <c r="AG69" i="5"/>
  <c r="AG68" i="5"/>
  <c r="AG67" i="5"/>
  <c r="AG66" i="5"/>
  <c r="AG65" i="5"/>
  <c r="AG64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38" i="5"/>
  <c r="AG37" i="5"/>
  <c r="AG36" i="5"/>
  <c r="AG35" i="5"/>
  <c r="AG34" i="5"/>
  <c r="AG33" i="5"/>
  <c r="AG32" i="5"/>
  <c r="AG31" i="5"/>
  <c r="AG30" i="5"/>
  <c r="AG29" i="5"/>
  <c r="AG28" i="5"/>
  <c r="AG27" i="5"/>
  <c r="AG26" i="5"/>
  <c r="AG25" i="5"/>
  <c r="AG24" i="5"/>
  <c r="AG23" i="5"/>
  <c r="AG22" i="5"/>
  <c r="AG21" i="5"/>
  <c r="AG20" i="5"/>
  <c r="AG19" i="5"/>
  <c r="AG18" i="5"/>
  <c r="AG17" i="5"/>
  <c r="AG16" i="5"/>
  <c r="AG15" i="5"/>
  <c r="AG14" i="5"/>
  <c r="AG13" i="5"/>
  <c r="AG12" i="5"/>
  <c r="AG11" i="5"/>
  <c r="AG10" i="5"/>
  <c r="AG9" i="5"/>
  <c r="AG8" i="5"/>
  <c r="AG7" i="5"/>
  <c r="AF7" i="5"/>
  <c r="AA100" i="5"/>
  <c r="AA99" i="5"/>
  <c r="AA98" i="5"/>
  <c r="AA97" i="5"/>
  <c r="AA96" i="5"/>
  <c r="AA95" i="5"/>
  <c r="AA94" i="5"/>
  <c r="AA93" i="5"/>
  <c r="AA92" i="5"/>
  <c r="AA91" i="5"/>
  <c r="AA90" i="5"/>
  <c r="AA89" i="5"/>
  <c r="AA88" i="5"/>
  <c r="AA87" i="5"/>
  <c r="AA86" i="5"/>
  <c r="AA85" i="5"/>
  <c r="AA84" i="5"/>
  <c r="AA83" i="5"/>
  <c r="AA82" i="5"/>
  <c r="AA81" i="5"/>
  <c r="AA80" i="5"/>
  <c r="AA79" i="5"/>
  <c r="AA78" i="5"/>
  <c r="AA77" i="5"/>
  <c r="AA76" i="5"/>
  <c r="AA75" i="5"/>
  <c r="AA74" i="5"/>
  <c r="AA73" i="5"/>
  <c r="AA72" i="5"/>
  <c r="AA71" i="5"/>
  <c r="AA70" i="5"/>
  <c r="AA69" i="5"/>
  <c r="AA68" i="5"/>
  <c r="AA67" i="5"/>
  <c r="AA66" i="5"/>
  <c r="AA65" i="5"/>
  <c r="AA64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AO7" i="5"/>
  <c r="AL7" i="5"/>
  <c r="M7" i="5"/>
  <c r="F7" i="5"/>
  <c r="AB99" i="2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K8" i="2"/>
  <c r="O8" i="2"/>
  <c r="D8" i="2"/>
  <c r="W8" i="2"/>
  <c r="Z8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AB7" i="2"/>
  <c r="Y7" i="2"/>
  <c r="Q7" i="2"/>
  <c r="M7" i="2"/>
  <c r="F7" i="2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M7" i="3"/>
  <c r="F7" i="3"/>
  <c r="Z7" i="4"/>
  <c r="Y99" i="4"/>
  <c r="Y98" i="4"/>
  <c r="Y97" i="4"/>
  <c r="Y96" i="4"/>
  <c r="Y95" i="4"/>
  <c r="Y94" i="4"/>
  <c r="Y93" i="4"/>
  <c r="Y92" i="4"/>
  <c r="Y91" i="4"/>
  <c r="Y90" i="4"/>
  <c r="Y89" i="4"/>
  <c r="Y88" i="4"/>
  <c r="Y87" i="4"/>
  <c r="Y86" i="4"/>
  <c r="Y85" i="4"/>
  <c r="Y84" i="4"/>
  <c r="Y83" i="4"/>
  <c r="Y82" i="4"/>
  <c r="Y81" i="4"/>
  <c r="Y80" i="4"/>
  <c r="Y79" i="4"/>
  <c r="Y78" i="4"/>
  <c r="Y77" i="4"/>
  <c r="Y76" i="4"/>
  <c r="Y75" i="4"/>
  <c r="Y74" i="4"/>
  <c r="Y73" i="4"/>
  <c r="Y72" i="4"/>
  <c r="Y71" i="4"/>
  <c r="Y70" i="4"/>
  <c r="Y69" i="4"/>
  <c r="Y68" i="4"/>
  <c r="Y67" i="4"/>
  <c r="Y66" i="4"/>
  <c r="Y65" i="4"/>
  <c r="Y64" i="4"/>
  <c r="Y63" i="4"/>
  <c r="Y62" i="4"/>
  <c r="Y61" i="4"/>
  <c r="Y60" i="4"/>
  <c r="Y59" i="4"/>
  <c r="Y58" i="4"/>
  <c r="Y57" i="4"/>
  <c r="Y56" i="4"/>
  <c r="Y55" i="4"/>
  <c r="Y54" i="4"/>
  <c r="Y53" i="4"/>
  <c r="Y52" i="4"/>
  <c r="Y51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9" i="4"/>
  <c r="M8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M7" i="4"/>
  <c r="Q7" i="4"/>
  <c r="V7" i="4"/>
  <c r="Y7" i="4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AQ100" i="5"/>
  <c r="AP100" i="5"/>
  <c r="AM100" i="5"/>
  <c r="AJ100" i="5"/>
  <c r="AF100" i="5"/>
  <c r="AE100" i="5"/>
  <c r="AB100" i="5"/>
  <c r="Z100" i="5"/>
  <c r="X100" i="5"/>
  <c r="V100" i="5"/>
  <c r="T100" i="5"/>
  <c r="S100" i="5"/>
  <c r="O100" i="5"/>
  <c r="K100" i="5"/>
  <c r="J100" i="5"/>
  <c r="R100" i="5"/>
  <c r="I100" i="5"/>
  <c r="N100" i="5"/>
  <c r="D100" i="5"/>
  <c r="AQ99" i="5"/>
  <c r="AP99" i="5"/>
  <c r="AM99" i="5"/>
  <c r="AJ99" i="5"/>
  <c r="AF99" i="5"/>
  <c r="AE99" i="5"/>
  <c r="AB99" i="5"/>
  <c r="Z99" i="5"/>
  <c r="X99" i="5"/>
  <c r="V99" i="5"/>
  <c r="T99" i="5"/>
  <c r="S99" i="5"/>
  <c r="O99" i="5"/>
  <c r="K99" i="5"/>
  <c r="J99" i="5"/>
  <c r="R99" i="5"/>
  <c r="I99" i="5"/>
  <c r="N99" i="5"/>
  <c r="D99" i="5"/>
  <c r="AQ98" i="5"/>
  <c r="AP98" i="5"/>
  <c r="AM98" i="5"/>
  <c r="AJ98" i="5"/>
  <c r="AF98" i="5"/>
  <c r="AE98" i="5"/>
  <c r="AB98" i="5"/>
  <c r="Z98" i="5"/>
  <c r="X98" i="5"/>
  <c r="V98" i="5"/>
  <c r="T98" i="5"/>
  <c r="S98" i="5"/>
  <c r="O98" i="5"/>
  <c r="K98" i="5"/>
  <c r="J98" i="5"/>
  <c r="R98" i="5"/>
  <c r="I98" i="5"/>
  <c r="D98" i="5"/>
  <c r="AQ97" i="5"/>
  <c r="AP97" i="5"/>
  <c r="AM97" i="5"/>
  <c r="AJ97" i="5"/>
  <c r="AF97" i="5"/>
  <c r="AE97" i="5"/>
  <c r="AB97" i="5"/>
  <c r="Z97" i="5"/>
  <c r="X97" i="5"/>
  <c r="V97" i="5"/>
  <c r="T97" i="5"/>
  <c r="S97" i="5"/>
  <c r="O97" i="5"/>
  <c r="K97" i="5"/>
  <c r="J97" i="5"/>
  <c r="R97" i="5"/>
  <c r="I97" i="5"/>
  <c r="N97" i="5"/>
  <c r="D97" i="5"/>
  <c r="AQ96" i="5"/>
  <c r="AP96" i="5"/>
  <c r="AM96" i="5"/>
  <c r="AJ96" i="5"/>
  <c r="AF96" i="5"/>
  <c r="AE96" i="5"/>
  <c r="AB96" i="5"/>
  <c r="Z96" i="5"/>
  <c r="X96" i="5"/>
  <c r="V96" i="5"/>
  <c r="T96" i="5"/>
  <c r="S96" i="5"/>
  <c r="R96" i="5"/>
  <c r="O96" i="5"/>
  <c r="K96" i="5"/>
  <c r="J96" i="5"/>
  <c r="I96" i="5"/>
  <c r="D96" i="5"/>
  <c r="AQ95" i="5"/>
  <c r="AP95" i="5"/>
  <c r="AM95" i="5"/>
  <c r="AJ95" i="5"/>
  <c r="AF95" i="5"/>
  <c r="AE95" i="5"/>
  <c r="AB95" i="5"/>
  <c r="Z95" i="5"/>
  <c r="X95" i="5"/>
  <c r="V95" i="5"/>
  <c r="T95" i="5"/>
  <c r="S95" i="5"/>
  <c r="O95" i="5"/>
  <c r="K95" i="5"/>
  <c r="J95" i="5"/>
  <c r="R95" i="5"/>
  <c r="I95" i="5"/>
  <c r="D95" i="5"/>
  <c r="AQ94" i="5"/>
  <c r="AP94" i="5"/>
  <c r="AM94" i="5"/>
  <c r="AJ94" i="5"/>
  <c r="AF94" i="5"/>
  <c r="AE94" i="5"/>
  <c r="AB94" i="5"/>
  <c r="Z94" i="5"/>
  <c r="X94" i="5"/>
  <c r="V94" i="5"/>
  <c r="T94" i="5"/>
  <c r="S94" i="5"/>
  <c r="O94" i="5"/>
  <c r="K94" i="5"/>
  <c r="J94" i="5"/>
  <c r="R94" i="5"/>
  <c r="I94" i="5"/>
  <c r="D94" i="5"/>
  <c r="AQ93" i="5"/>
  <c r="AP93" i="5"/>
  <c r="AM93" i="5"/>
  <c r="AJ93" i="5"/>
  <c r="AF93" i="5"/>
  <c r="AE93" i="5"/>
  <c r="AB93" i="5"/>
  <c r="Z93" i="5"/>
  <c r="X93" i="5"/>
  <c r="V93" i="5"/>
  <c r="T93" i="5"/>
  <c r="S93" i="5"/>
  <c r="O93" i="5"/>
  <c r="K93" i="5"/>
  <c r="J93" i="5"/>
  <c r="R93" i="5"/>
  <c r="I93" i="5"/>
  <c r="N93" i="5"/>
  <c r="D93" i="5"/>
  <c r="AQ92" i="5"/>
  <c r="AP92" i="5"/>
  <c r="AM92" i="5"/>
  <c r="AJ92" i="5"/>
  <c r="AF92" i="5"/>
  <c r="AE92" i="5"/>
  <c r="AB92" i="5"/>
  <c r="Z92" i="5"/>
  <c r="X92" i="5"/>
  <c r="V92" i="5"/>
  <c r="T92" i="5"/>
  <c r="S92" i="5"/>
  <c r="O92" i="5"/>
  <c r="K92" i="5"/>
  <c r="J92" i="5"/>
  <c r="R92" i="5"/>
  <c r="I92" i="5"/>
  <c r="D92" i="5"/>
  <c r="AQ91" i="5"/>
  <c r="AP91" i="5"/>
  <c r="AM91" i="5"/>
  <c r="AJ91" i="5"/>
  <c r="AF91" i="5"/>
  <c r="AE91" i="5"/>
  <c r="AB91" i="5"/>
  <c r="Z91" i="5"/>
  <c r="X91" i="5"/>
  <c r="V91" i="5"/>
  <c r="T91" i="5"/>
  <c r="S91" i="5"/>
  <c r="O91" i="5"/>
  <c r="K91" i="5"/>
  <c r="J91" i="5"/>
  <c r="R91" i="5"/>
  <c r="I91" i="5"/>
  <c r="D91" i="5"/>
  <c r="AQ90" i="5"/>
  <c r="AP90" i="5"/>
  <c r="AM90" i="5"/>
  <c r="AJ90" i="5"/>
  <c r="AF90" i="5"/>
  <c r="AE90" i="5"/>
  <c r="AB90" i="5"/>
  <c r="Z90" i="5"/>
  <c r="X90" i="5"/>
  <c r="V90" i="5"/>
  <c r="T90" i="5"/>
  <c r="S90" i="5"/>
  <c r="O90" i="5"/>
  <c r="K90" i="5"/>
  <c r="J90" i="5"/>
  <c r="R90" i="5"/>
  <c r="I90" i="5"/>
  <c r="D90" i="5"/>
  <c r="AQ89" i="5"/>
  <c r="AP89" i="5"/>
  <c r="AM89" i="5"/>
  <c r="AJ89" i="5"/>
  <c r="AF89" i="5"/>
  <c r="AE89" i="5"/>
  <c r="AB89" i="5"/>
  <c r="Z89" i="5"/>
  <c r="X89" i="5"/>
  <c r="V89" i="5"/>
  <c r="T89" i="5"/>
  <c r="S89" i="5"/>
  <c r="O89" i="5"/>
  <c r="K89" i="5"/>
  <c r="J89" i="5"/>
  <c r="R89" i="5"/>
  <c r="I89" i="5"/>
  <c r="N89" i="5"/>
  <c r="D89" i="5"/>
  <c r="AQ88" i="5"/>
  <c r="AP88" i="5"/>
  <c r="AM88" i="5"/>
  <c r="AJ88" i="5"/>
  <c r="AF88" i="5"/>
  <c r="AE88" i="5"/>
  <c r="AB88" i="5"/>
  <c r="Z88" i="5"/>
  <c r="X88" i="5"/>
  <c r="V88" i="5"/>
  <c r="T88" i="5"/>
  <c r="S88" i="5"/>
  <c r="O88" i="5"/>
  <c r="K88" i="5"/>
  <c r="J88" i="5"/>
  <c r="R88" i="5"/>
  <c r="I88" i="5"/>
  <c r="D88" i="5"/>
  <c r="AQ87" i="5"/>
  <c r="AP87" i="5"/>
  <c r="AM87" i="5"/>
  <c r="AJ87" i="5"/>
  <c r="AF87" i="5"/>
  <c r="AE87" i="5"/>
  <c r="AB87" i="5"/>
  <c r="Z87" i="5"/>
  <c r="X87" i="5"/>
  <c r="V87" i="5"/>
  <c r="T87" i="5"/>
  <c r="S87" i="5"/>
  <c r="O87" i="5"/>
  <c r="K87" i="5"/>
  <c r="J87" i="5"/>
  <c r="R87" i="5"/>
  <c r="I87" i="5"/>
  <c r="D87" i="5"/>
  <c r="AQ86" i="5"/>
  <c r="AP86" i="5"/>
  <c r="AM86" i="5"/>
  <c r="AJ86" i="5"/>
  <c r="AF86" i="5"/>
  <c r="AE86" i="5"/>
  <c r="AB86" i="5"/>
  <c r="Z86" i="5"/>
  <c r="X86" i="5"/>
  <c r="V86" i="5"/>
  <c r="T86" i="5"/>
  <c r="S86" i="5"/>
  <c r="O86" i="5"/>
  <c r="K86" i="5"/>
  <c r="J86" i="5"/>
  <c r="R86" i="5"/>
  <c r="I86" i="5"/>
  <c r="D86" i="5"/>
  <c r="AQ85" i="5"/>
  <c r="AP85" i="5"/>
  <c r="AM85" i="5"/>
  <c r="AJ85" i="5"/>
  <c r="AF85" i="5"/>
  <c r="AE85" i="5"/>
  <c r="AB85" i="5"/>
  <c r="Z85" i="5"/>
  <c r="X85" i="5"/>
  <c r="V85" i="5"/>
  <c r="T85" i="5"/>
  <c r="S85" i="5"/>
  <c r="O85" i="5"/>
  <c r="K85" i="5"/>
  <c r="J85" i="5"/>
  <c r="R85" i="5"/>
  <c r="I85" i="5"/>
  <c r="N85" i="5"/>
  <c r="D85" i="5"/>
  <c r="AQ84" i="5"/>
  <c r="AP84" i="5"/>
  <c r="AM84" i="5"/>
  <c r="AJ84" i="5"/>
  <c r="AF84" i="5"/>
  <c r="AE84" i="5"/>
  <c r="AB84" i="5"/>
  <c r="Z84" i="5"/>
  <c r="X84" i="5"/>
  <c r="V84" i="5"/>
  <c r="T84" i="5"/>
  <c r="S84" i="5"/>
  <c r="O84" i="5"/>
  <c r="K84" i="5"/>
  <c r="J84" i="5"/>
  <c r="R84" i="5"/>
  <c r="I84" i="5"/>
  <c r="D84" i="5"/>
  <c r="AQ83" i="5"/>
  <c r="AP83" i="5"/>
  <c r="AM83" i="5"/>
  <c r="AJ83" i="5"/>
  <c r="AF83" i="5"/>
  <c r="AE83" i="5"/>
  <c r="AB83" i="5"/>
  <c r="Z83" i="5"/>
  <c r="X83" i="5"/>
  <c r="V83" i="5"/>
  <c r="T83" i="5"/>
  <c r="S83" i="5"/>
  <c r="O83" i="5"/>
  <c r="K83" i="5"/>
  <c r="J83" i="5"/>
  <c r="R83" i="5"/>
  <c r="I83" i="5"/>
  <c r="D83" i="5"/>
  <c r="AQ82" i="5"/>
  <c r="AP82" i="5"/>
  <c r="AM82" i="5"/>
  <c r="AJ82" i="5"/>
  <c r="AF82" i="5"/>
  <c r="AE82" i="5"/>
  <c r="AB82" i="5"/>
  <c r="Z82" i="5"/>
  <c r="X82" i="5"/>
  <c r="V82" i="5"/>
  <c r="T82" i="5"/>
  <c r="S82" i="5"/>
  <c r="O82" i="5"/>
  <c r="K82" i="5"/>
  <c r="J82" i="5"/>
  <c r="R82" i="5"/>
  <c r="I82" i="5"/>
  <c r="D82" i="5"/>
  <c r="AQ81" i="5"/>
  <c r="AP81" i="5"/>
  <c r="AM81" i="5"/>
  <c r="AJ81" i="5"/>
  <c r="AF81" i="5"/>
  <c r="AE81" i="5"/>
  <c r="AB81" i="5"/>
  <c r="Z81" i="5"/>
  <c r="X81" i="5"/>
  <c r="V81" i="5"/>
  <c r="T81" i="5"/>
  <c r="S81" i="5"/>
  <c r="O81" i="5"/>
  <c r="K81" i="5"/>
  <c r="J81" i="5"/>
  <c r="R81" i="5"/>
  <c r="I81" i="5"/>
  <c r="N81" i="5"/>
  <c r="D81" i="5"/>
  <c r="AQ80" i="5"/>
  <c r="AP80" i="5"/>
  <c r="AM80" i="5"/>
  <c r="AJ80" i="5"/>
  <c r="AF80" i="5"/>
  <c r="AE80" i="5"/>
  <c r="AB80" i="5"/>
  <c r="Z80" i="5"/>
  <c r="X80" i="5"/>
  <c r="V80" i="5"/>
  <c r="T80" i="5"/>
  <c r="S80" i="5"/>
  <c r="R80" i="5"/>
  <c r="O80" i="5"/>
  <c r="K80" i="5"/>
  <c r="J80" i="5"/>
  <c r="I80" i="5"/>
  <c r="D80" i="5"/>
  <c r="AQ79" i="5"/>
  <c r="AP79" i="5"/>
  <c r="AM79" i="5"/>
  <c r="AJ79" i="5"/>
  <c r="AF79" i="5"/>
  <c r="AE79" i="5"/>
  <c r="AB79" i="5"/>
  <c r="Z79" i="5"/>
  <c r="X79" i="5"/>
  <c r="V79" i="5"/>
  <c r="T79" i="5"/>
  <c r="S79" i="5"/>
  <c r="O79" i="5"/>
  <c r="K79" i="5"/>
  <c r="J79" i="5"/>
  <c r="I79" i="5"/>
  <c r="D79" i="5"/>
  <c r="AQ78" i="5"/>
  <c r="AP78" i="5"/>
  <c r="AM78" i="5"/>
  <c r="AJ78" i="5"/>
  <c r="AF78" i="5"/>
  <c r="AE78" i="5"/>
  <c r="AB78" i="5"/>
  <c r="Z78" i="5"/>
  <c r="X78" i="5"/>
  <c r="V78" i="5"/>
  <c r="T78" i="5"/>
  <c r="S78" i="5"/>
  <c r="O78" i="5"/>
  <c r="K78" i="5"/>
  <c r="J78" i="5"/>
  <c r="R78" i="5"/>
  <c r="I78" i="5"/>
  <c r="N78" i="5"/>
  <c r="D78" i="5"/>
  <c r="AQ77" i="5"/>
  <c r="AP77" i="5"/>
  <c r="AM77" i="5"/>
  <c r="AJ77" i="5"/>
  <c r="AF77" i="5"/>
  <c r="AE77" i="5"/>
  <c r="AB77" i="5"/>
  <c r="Z77" i="5"/>
  <c r="X77" i="5"/>
  <c r="V77" i="5"/>
  <c r="T77" i="5"/>
  <c r="S77" i="5"/>
  <c r="O77" i="5"/>
  <c r="K77" i="5"/>
  <c r="J77" i="5"/>
  <c r="R77" i="5"/>
  <c r="I77" i="5"/>
  <c r="N77" i="5"/>
  <c r="D77" i="5"/>
  <c r="AQ76" i="5"/>
  <c r="AP76" i="5"/>
  <c r="AM76" i="5"/>
  <c r="AJ76" i="5"/>
  <c r="AF76" i="5"/>
  <c r="AE76" i="5"/>
  <c r="AB76" i="5"/>
  <c r="Z76" i="5"/>
  <c r="X76" i="5"/>
  <c r="V76" i="5"/>
  <c r="T76" i="5"/>
  <c r="S76" i="5"/>
  <c r="O76" i="5"/>
  <c r="K76" i="5"/>
  <c r="J76" i="5"/>
  <c r="R76" i="5"/>
  <c r="I76" i="5"/>
  <c r="D76" i="5"/>
  <c r="AQ75" i="5"/>
  <c r="AP75" i="5"/>
  <c r="AM75" i="5"/>
  <c r="AJ75" i="5"/>
  <c r="AF75" i="5"/>
  <c r="AE75" i="5"/>
  <c r="AB75" i="5"/>
  <c r="Z75" i="5"/>
  <c r="X75" i="5"/>
  <c r="V75" i="5"/>
  <c r="T75" i="5"/>
  <c r="S75" i="5"/>
  <c r="O75" i="5"/>
  <c r="K75" i="5"/>
  <c r="J75" i="5"/>
  <c r="I75" i="5"/>
  <c r="D75" i="5"/>
  <c r="AQ74" i="5"/>
  <c r="AP74" i="5"/>
  <c r="AM74" i="5"/>
  <c r="AJ74" i="5"/>
  <c r="AF74" i="5"/>
  <c r="AE74" i="5"/>
  <c r="AB74" i="5"/>
  <c r="Z74" i="5"/>
  <c r="X74" i="5"/>
  <c r="V74" i="5"/>
  <c r="T74" i="5"/>
  <c r="S74" i="5"/>
  <c r="O74" i="5"/>
  <c r="K74" i="5"/>
  <c r="J74" i="5"/>
  <c r="R74" i="5"/>
  <c r="I74" i="5"/>
  <c r="N74" i="5"/>
  <c r="D74" i="5"/>
  <c r="AQ73" i="5"/>
  <c r="AP73" i="5"/>
  <c r="AM73" i="5"/>
  <c r="AJ73" i="5"/>
  <c r="AF73" i="5"/>
  <c r="AE73" i="5"/>
  <c r="AB73" i="5"/>
  <c r="Z73" i="5"/>
  <c r="X73" i="5"/>
  <c r="V73" i="5"/>
  <c r="T73" i="5"/>
  <c r="S73" i="5"/>
  <c r="O73" i="5"/>
  <c r="K73" i="5"/>
  <c r="J73" i="5"/>
  <c r="R73" i="5"/>
  <c r="I73" i="5"/>
  <c r="N73" i="5"/>
  <c r="D73" i="5"/>
  <c r="AQ72" i="5"/>
  <c r="AP72" i="5"/>
  <c r="AM72" i="5"/>
  <c r="AJ72" i="5"/>
  <c r="AF72" i="5"/>
  <c r="AE72" i="5"/>
  <c r="AB72" i="5"/>
  <c r="Z72" i="5"/>
  <c r="X72" i="5"/>
  <c r="V72" i="5"/>
  <c r="T72" i="5"/>
  <c r="S72" i="5"/>
  <c r="O72" i="5"/>
  <c r="K72" i="5"/>
  <c r="J72" i="5"/>
  <c r="R72" i="5"/>
  <c r="I72" i="5"/>
  <c r="D72" i="5"/>
  <c r="AQ71" i="5"/>
  <c r="AP71" i="5"/>
  <c r="AM71" i="5"/>
  <c r="AJ71" i="5"/>
  <c r="AF71" i="5"/>
  <c r="AE71" i="5"/>
  <c r="AB71" i="5"/>
  <c r="Z71" i="5"/>
  <c r="X71" i="5"/>
  <c r="V71" i="5"/>
  <c r="T71" i="5"/>
  <c r="S71" i="5"/>
  <c r="O71" i="5"/>
  <c r="K71" i="5"/>
  <c r="J71" i="5"/>
  <c r="R71" i="5"/>
  <c r="I71" i="5"/>
  <c r="D71" i="5"/>
  <c r="AQ70" i="5"/>
  <c r="AP70" i="5"/>
  <c r="AM70" i="5"/>
  <c r="AJ70" i="5"/>
  <c r="AF70" i="5"/>
  <c r="AE70" i="5"/>
  <c r="AB70" i="5"/>
  <c r="Z70" i="5"/>
  <c r="X70" i="5"/>
  <c r="V70" i="5"/>
  <c r="T70" i="5"/>
  <c r="S70" i="5"/>
  <c r="O70" i="5"/>
  <c r="K70" i="5"/>
  <c r="J70" i="5"/>
  <c r="R70" i="5"/>
  <c r="I70" i="5"/>
  <c r="D70" i="5"/>
  <c r="AQ69" i="5"/>
  <c r="AP69" i="5"/>
  <c r="AM69" i="5"/>
  <c r="AJ69" i="5"/>
  <c r="AF69" i="5"/>
  <c r="AE69" i="5"/>
  <c r="AB69" i="5"/>
  <c r="Z69" i="5"/>
  <c r="X69" i="5"/>
  <c r="V69" i="5"/>
  <c r="T69" i="5"/>
  <c r="S69" i="5"/>
  <c r="O69" i="5"/>
  <c r="K69" i="5"/>
  <c r="J69" i="5"/>
  <c r="R69" i="5"/>
  <c r="I69" i="5"/>
  <c r="N69" i="5"/>
  <c r="D69" i="5"/>
  <c r="AQ68" i="5"/>
  <c r="AP68" i="5"/>
  <c r="AM68" i="5"/>
  <c r="AJ68" i="5"/>
  <c r="AF68" i="5"/>
  <c r="AE68" i="5"/>
  <c r="AB68" i="5"/>
  <c r="Z68" i="5"/>
  <c r="X68" i="5"/>
  <c r="V68" i="5"/>
  <c r="T68" i="5"/>
  <c r="S68" i="5"/>
  <c r="R68" i="5"/>
  <c r="O68" i="5"/>
  <c r="K68" i="5"/>
  <c r="J68" i="5"/>
  <c r="I68" i="5"/>
  <c r="D68" i="5"/>
  <c r="AQ67" i="5"/>
  <c r="AP67" i="5"/>
  <c r="AM67" i="5"/>
  <c r="AJ67" i="5"/>
  <c r="AF67" i="5"/>
  <c r="AE67" i="5"/>
  <c r="AB67" i="5"/>
  <c r="Z67" i="5"/>
  <c r="X67" i="5"/>
  <c r="V67" i="5"/>
  <c r="T67" i="5"/>
  <c r="S67" i="5"/>
  <c r="O67" i="5"/>
  <c r="K67" i="5"/>
  <c r="J67" i="5"/>
  <c r="I67" i="5"/>
  <c r="D67" i="5"/>
  <c r="AQ66" i="5"/>
  <c r="AP66" i="5"/>
  <c r="AM66" i="5"/>
  <c r="AJ66" i="5"/>
  <c r="AF66" i="5"/>
  <c r="AE66" i="5"/>
  <c r="AB66" i="5"/>
  <c r="Z66" i="5"/>
  <c r="X66" i="5"/>
  <c r="V66" i="5"/>
  <c r="T66" i="5"/>
  <c r="S66" i="5"/>
  <c r="O66" i="5"/>
  <c r="K66" i="5"/>
  <c r="J66" i="5"/>
  <c r="R66" i="5"/>
  <c r="I66" i="5"/>
  <c r="D66" i="5"/>
  <c r="AQ65" i="5"/>
  <c r="AP65" i="5"/>
  <c r="AM65" i="5"/>
  <c r="AJ65" i="5"/>
  <c r="AF65" i="5"/>
  <c r="AE65" i="5"/>
  <c r="AB65" i="5"/>
  <c r="Z65" i="5"/>
  <c r="X65" i="5"/>
  <c r="V65" i="5"/>
  <c r="T65" i="5"/>
  <c r="S65" i="5"/>
  <c r="O65" i="5"/>
  <c r="K65" i="5"/>
  <c r="J65" i="5"/>
  <c r="R65" i="5"/>
  <c r="I65" i="5"/>
  <c r="N65" i="5"/>
  <c r="D65" i="5"/>
  <c r="AQ64" i="5"/>
  <c r="AP64" i="5"/>
  <c r="AM64" i="5"/>
  <c r="AJ64" i="5"/>
  <c r="AF64" i="5"/>
  <c r="AE64" i="5"/>
  <c r="AB64" i="5"/>
  <c r="Z64" i="5"/>
  <c r="X64" i="5"/>
  <c r="V64" i="5"/>
  <c r="T64" i="5"/>
  <c r="S64" i="5"/>
  <c r="O64" i="5"/>
  <c r="K64" i="5"/>
  <c r="J64" i="5"/>
  <c r="R64" i="5"/>
  <c r="I64" i="5"/>
  <c r="D64" i="5"/>
  <c r="AQ63" i="5"/>
  <c r="AP63" i="5"/>
  <c r="AM63" i="5"/>
  <c r="AJ63" i="5"/>
  <c r="AF63" i="5"/>
  <c r="AE63" i="5"/>
  <c r="AB63" i="5"/>
  <c r="Z63" i="5"/>
  <c r="X63" i="5"/>
  <c r="V63" i="5"/>
  <c r="T63" i="5"/>
  <c r="S63" i="5"/>
  <c r="O63" i="5"/>
  <c r="K63" i="5"/>
  <c r="J63" i="5"/>
  <c r="R63" i="5"/>
  <c r="I63" i="5"/>
  <c r="D63" i="5"/>
  <c r="AQ62" i="5"/>
  <c r="AP62" i="5"/>
  <c r="AM62" i="5"/>
  <c r="AJ62" i="5"/>
  <c r="AF62" i="5"/>
  <c r="AE62" i="5"/>
  <c r="AB62" i="5"/>
  <c r="Z62" i="5"/>
  <c r="X62" i="5"/>
  <c r="V62" i="5"/>
  <c r="T62" i="5"/>
  <c r="S62" i="5"/>
  <c r="O62" i="5"/>
  <c r="K62" i="5"/>
  <c r="J62" i="5"/>
  <c r="R62" i="5"/>
  <c r="I62" i="5"/>
  <c r="D62" i="5"/>
  <c r="AQ61" i="5"/>
  <c r="AP61" i="5"/>
  <c r="AM61" i="5"/>
  <c r="AJ61" i="5"/>
  <c r="AF61" i="5"/>
  <c r="AE61" i="5"/>
  <c r="AB61" i="5"/>
  <c r="Z61" i="5"/>
  <c r="X61" i="5"/>
  <c r="V61" i="5"/>
  <c r="T61" i="5"/>
  <c r="S61" i="5"/>
  <c r="O61" i="5"/>
  <c r="K61" i="5"/>
  <c r="J61" i="5"/>
  <c r="R61" i="5"/>
  <c r="I61" i="5"/>
  <c r="N61" i="5"/>
  <c r="D61" i="5"/>
  <c r="AQ60" i="5"/>
  <c r="AP60" i="5"/>
  <c r="AM60" i="5"/>
  <c r="AJ60" i="5"/>
  <c r="AF60" i="5"/>
  <c r="AE60" i="5"/>
  <c r="AB60" i="5"/>
  <c r="Z60" i="5"/>
  <c r="X60" i="5"/>
  <c r="V60" i="5"/>
  <c r="T60" i="5"/>
  <c r="S60" i="5"/>
  <c r="O60" i="5"/>
  <c r="K60" i="5"/>
  <c r="J60" i="5"/>
  <c r="R60" i="5"/>
  <c r="I60" i="5"/>
  <c r="N60" i="5"/>
  <c r="D60" i="5"/>
  <c r="AQ59" i="5"/>
  <c r="AP59" i="5"/>
  <c r="AM59" i="5"/>
  <c r="AJ59" i="5"/>
  <c r="AF59" i="5"/>
  <c r="AE59" i="5"/>
  <c r="AB59" i="5"/>
  <c r="Z59" i="5"/>
  <c r="X59" i="5"/>
  <c r="V59" i="5"/>
  <c r="T59" i="5"/>
  <c r="S59" i="5"/>
  <c r="O59" i="5"/>
  <c r="K59" i="5"/>
  <c r="J59" i="5"/>
  <c r="R59" i="5"/>
  <c r="I59" i="5"/>
  <c r="N59" i="5"/>
  <c r="D59" i="5"/>
  <c r="AQ58" i="5"/>
  <c r="AP58" i="5"/>
  <c r="AM58" i="5"/>
  <c r="AJ58" i="5"/>
  <c r="AF58" i="5"/>
  <c r="AE58" i="5"/>
  <c r="AB58" i="5"/>
  <c r="Z58" i="5"/>
  <c r="X58" i="5"/>
  <c r="V58" i="5"/>
  <c r="T58" i="5"/>
  <c r="S58" i="5"/>
  <c r="O58" i="5"/>
  <c r="K58" i="5"/>
  <c r="J58" i="5"/>
  <c r="R58" i="5"/>
  <c r="I58" i="5"/>
  <c r="D58" i="5"/>
  <c r="AQ57" i="5"/>
  <c r="AP57" i="5"/>
  <c r="AM57" i="5"/>
  <c r="AJ57" i="5"/>
  <c r="AF57" i="5"/>
  <c r="AE57" i="5"/>
  <c r="AB57" i="5"/>
  <c r="Z57" i="5"/>
  <c r="X57" i="5"/>
  <c r="V57" i="5"/>
  <c r="T57" i="5"/>
  <c r="S57" i="5"/>
  <c r="O57" i="5"/>
  <c r="N57" i="5"/>
  <c r="K57" i="5"/>
  <c r="J57" i="5"/>
  <c r="R57" i="5"/>
  <c r="I57" i="5"/>
  <c r="D57" i="5"/>
  <c r="AQ56" i="5"/>
  <c r="AP56" i="5"/>
  <c r="AM56" i="5"/>
  <c r="AJ56" i="5"/>
  <c r="AF56" i="5"/>
  <c r="AE56" i="5"/>
  <c r="AB56" i="5"/>
  <c r="Z56" i="5"/>
  <c r="X56" i="5"/>
  <c r="V56" i="5"/>
  <c r="T56" i="5"/>
  <c r="S56" i="5"/>
  <c r="O56" i="5"/>
  <c r="K56" i="5"/>
  <c r="J56" i="5"/>
  <c r="R56" i="5"/>
  <c r="I56" i="5"/>
  <c r="N56" i="5"/>
  <c r="D56" i="5"/>
  <c r="AQ55" i="5"/>
  <c r="AP55" i="5"/>
  <c r="AM55" i="5"/>
  <c r="AJ55" i="5"/>
  <c r="AF55" i="5"/>
  <c r="AE55" i="5"/>
  <c r="AB55" i="5"/>
  <c r="Z55" i="5"/>
  <c r="X55" i="5"/>
  <c r="V55" i="5"/>
  <c r="T55" i="5"/>
  <c r="S55" i="5"/>
  <c r="O55" i="5"/>
  <c r="K55" i="5"/>
  <c r="J55" i="5"/>
  <c r="R55" i="5"/>
  <c r="I55" i="5"/>
  <c r="N55" i="5"/>
  <c r="D55" i="5"/>
  <c r="AQ54" i="5"/>
  <c r="AP54" i="5"/>
  <c r="AM54" i="5"/>
  <c r="AJ54" i="5"/>
  <c r="AF54" i="5"/>
  <c r="AE54" i="5"/>
  <c r="AB54" i="5"/>
  <c r="Z54" i="5"/>
  <c r="X54" i="5"/>
  <c r="V54" i="5"/>
  <c r="T54" i="5"/>
  <c r="S54" i="5"/>
  <c r="O54" i="5"/>
  <c r="K54" i="5"/>
  <c r="J54" i="5"/>
  <c r="R54" i="5"/>
  <c r="I54" i="5"/>
  <c r="D54" i="5"/>
  <c r="AQ53" i="5"/>
  <c r="AP53" i="5"/>
  <c r="AM53" i="5"/>
  <c r="AJ53" i="5"/>
  <c r="AF53" i="5"/>
  <c r="AE53" i="5"/>
  <c r="AB53" i="5"/>
  <c r="Z53" i="5"/>
  <c r="X53" i="5"/>
  <c r="V53" i="5"/>
  <c r="T53" i="5"/>
  <c r="S53" i="5"/>
  <c r="O53" i="5"/>
  <c r="K53" i="5"/>
  <c r="J53" i="5"/>
  <c r="R53" i="5"/>
  <c r="I53" i="5"/>
  <c r="N53" i="5"/>
  <c r="D53" i="5"/>
  <c r="AQ52" i="5"/>
  <c r="AP52" i="5"/>
  <c r="AM52" i="5"/>
  <c r="AJ52" i="5"/>
  <c r="AF52" i="5"/>
  <c r="AE52" i="5"/>
  <c r="AB52" i="5"/>
  <c r="Z52" i="5"/>
  <c r="X52" i="5"/>
  <c r="V52" i="5"/>
  <c r="T52" i="5"/>
  <c r="S52" i="5"/>
  <c r="O52" i="5"/>
  <c r="K52" i="5"/>
  <c r="J52" i="5"/>
  <c r="R52" i="5"/>
  <c r="I52" i="5"/>
  <c r="N52" i="5"/>
  <c r="D52" i="5"/>
  <c r="AQ51" i="5"/>
  <c r="AP51" i="5"/>
  <c r="AM51" i="5"/>
  <c r="AJ51" i="5"/>
  <c r="AF51" i="5"/>
  <c r="AE51" i="5"/>
  <c r="AB51" i="5"/>
  <c r="Z51" i="5"/>
  <c r="X51" i="5"/>
  <c r="V51" i="5"/>
  <c r="T51" i="5"/>
  <c r="S51" i="5"/>
  <c r="O51" i="5"/>
  <c r="K51" i="5"/>
  <c r="J51" i="5"/>
  <c r="R51" i="5"/>
  <c r="I51" i="5"/>
  <c r="N51" i="5"/>
  <c r="D51" i="5"/>
  <c r="AQ50" i="5"/>
  <c r="AP50" i="5"/>
  <c r="AM50" i="5"/>
  <c r="AJ50" i="5"/>
  <c r="AF50" i="5"/>
  <c r="AE50" i="5"/>
  <c r="AB50" i="5"/>
  <c r="Z50" i="5"/>
  <c r="X50" i="5"/>
  <c r="V50" i="5"/>
  <c r="T50" i="5"/>
  <c r="S50" i="5"/>
  <c r="O50" i="5"/>
  <c r="K50" i="5"/>
  <c r="J50" i="5"/>
  <c r="R50" i="5"/>
  <c r="I50" i="5"/>
  <c r="D50" i="5"/>
  <c r="AQ49" i="5"/>
  <c r="AP49" i="5"/>
  <c r="AM49" i="5"/>
  <c r="AJ49" i="5"/>
  <c r="AF49" i="5"/>
  <c r="AE49" i="5"/>
  <c r="AB49" i="5"/>
  <c r="Z49" i="5"/>
  <c r="X49" i="5"/>
  <c r="V49" i="5"/>
  <c r="T49" i="5"/>
  <c r="S49" i="5"/>
  <c r="O49" i="5"/>
  <c r="N49" i="5"/>
  <c r="K49" i="5"/>
  <c r="J49" i="5"/>
  <c r="R49" i="5"/>
  <c r="I49" i="5"/>
  <c r="D49" i="5"/>
  <c r="AQ48" i="5"/>
  <c r="AP48" i="5"/>
  <c r="AM48" i="5"/>
  <c r="AJ48" i="5"/>
  <c r="AF48" i="5"/>
  <c r="AE48" i="5"/>
  <c r="AB48" i="5"/>
  <c r="Z48" i="5"/>
  <c r="X48" i="5"/>
  <c r="V48" i="5"/>
  <c r="T48" i="5"/>
  <c r="S48" i="5"/>
  <c r="O48" i="5"/>
  <c r="K48" i="5"/>
  <c r="J48" i="5"/>
  <c r="R48" i="5"/>
  <c r="I48" i="5"/>
  <c r="N48" i="5"/>
  <c r="D48" i="5"/>
  <c r="AQ47" i="5"/>
  <c r="AP47" i="5"/>
  <c r="AM47" i="5"/>
  <c r="AJ47" i="5"/>
  <c r="AF47" i="5"/>
  <c r="AE47" i="5"/>
  <c r="AB47" i="5"/>
  <c r="Z47" i="5"/>
  <c r="X47" i="5"/>
  <c r="V47" i="5"/>
  <c r="T47" i="5"/>
  <c r="S47" i="5"/>
  <c r="O47" i="5"/>
  <c r="K47" i="5"/>
  <c r="J47" i="5"/>
  <c r="R47" i="5"/>
  <c r="I47" i="5"/>
  <c r="N47" i="5"/>
  <c r="D47" i="5"/>
  <c r="AQ46" i="5"/>
  <c r="AP46" i="5"/>
  <c r="AM46" i="5"/>
  <c r="AJ46" i="5"/>
  <c r="AF46" i="5"/>
  <c r="AE46" i="5"/>
  <c r="AB46" i="5"/>
  <c r="Z46" i="5"/>
  <c r="X46" i="5"/>
  <c r="V46" i="5"/>
  <c r="T46" i="5"/>
  <c r="S46" i="5"/>
  <c r="O46" i="5"/>
  <c r="K46" i="5"/>
  <c r="J46" i="5"/>
  <c r="R46" i="5"/>
  <c r="I46" i="5"/>
  <c r="D46" i="5"/>
  <c r="AQ45" i="5"/>
  <c r="AP45" i="5"/>
  <c r="AM45" i="5"/>
  <c r="AJ45" i="5"/>
  <c r="AF45" i="5"/>
  <c r="AE45" i="5"/>
  <c r="AB45" i="5"/>
  <c r="Z45" i="5"/>
  <c r="X45" i="5"/>
  <c r="V45" i="5"/>
  <c r="T45" i="5"/>
  <c r="S45" i="5"/>
  <c r="O45" i="5"/>
  <c r="K45" i="5"/>
  <c r="J45" i="5"/>
  <c r="R45" i="5"/>
  <c r="I45" i="5"/>
  <c r="N45" i="5"/>
  <c r="D45" i="5"/>
  <c r="AQ44" i="5"/>
  <c r="AP44" i="5"/>
  <c r="AM44" i="5"/>
  <c r="AJ44" i="5"/>
  <c r="AF44" i="5"/>
  <c r="AE44" i="5"/>
  <c r="AB44" i="5"/>
  <c r="Z44" i="5"/>
  <c r="X44" i="5"/>
  <c r="V44" i="5"/>
  <c r="T44" i="5"/>
  <c r="S44" i="5"/>
  <c r="O44" i="5"/>
  <c r="K44" i="5"/>
  <c r="J44" i="5"/>
  <c r="R44" i="5"/>
  <c r="I44" i="5"/>
  <c r="N44" i="5"/>
  <c r="D44" i="5"/>
  <c r="AQ43" i="5"/>
  <c r="AP43" i="5"/>
  <c r="AM43" i="5"/>
  <c r="AJ43" i="5"/>
  <c r="AF43" i="5"/>
  <c r="AE43" i="5"/>
  <c r="AB43" i="5"/>
  <c r="Z43" i="5"/>
  <c r="X43" i="5"/>
  <c r="V43" i="5"/>
  <c r="T43" i="5"/>
  <c r="S43" i="5"/>
  <c r="O43" i="5"/>
  <c r="K43" i="5"/>
  <c r="J43" i="5"/>
  <c r="R43" i="5"/>
  <c r="I43" i="5"/>
  <c r="N43" i="5"/>
  <c r="D43" i="5"/>
  <c r="AQ42" i="5"/>
  <c r="AP42" i="5"/>
  <c r="AM42" i="5"/>
  <c r="AJ42" i="5"/>
  <c r="AF42" i="5"/>
  <c r="AE42" i="5"/>
  <c r="AB42" i="5"/>
  <c r="Z42" i="5"/>
  <c r="X42" i="5"/>
  <c r="V42" i="5"/>
  <c r="T42" i="5"/>
  <c r="S42" i="5"/>
  <c r="R42" i="5"/>
  <c r="O42" i="5"/>
  <c r="K42" i="5"/>
  <c r="J42" i="5"/>
  <c r="I42" i="5"/>
  <c r="D42" i="5"/>
  <c r="AQ41" i="5"/>
  <c r="AP41" i="5"/>
  <c r="AM41" i="5"/>
  <c r="AJ41" i="5"/>
  <c r="AF41" i="5"/>
  <c r="AE41" i="5"/>
  <c r="AB41" i="5"/>
  <c r="Z41" i="5"/>
  <c r="X41" i="5"/>
  <c r="V41" i="5"/>
  <c r="T41" i="5"/>
  <c r="S41" i="5"/>
  <c r="O41" i="5"/>
  <c r="K41" i="5"/>
  <c r="J41" i="5"/>
  <c r="R41" i="5"/>
  <c r="I41" i="5"/>
  <c r="N41" i="5"/>
  <c r="D41" i="5"/>
  <c r="AQ40" i="5"/>
  <c r="AP40" i="5"/>
  <c r="AM40" i="5"/>
  <c r="AJ40" i="5"/>
  <c r="AF40" i="5"/>
  <c r="AE40" i="5"/>
  <c r="AB40" i="5"/>
  <c r="Z40" i="5"/>
  <c r="X40" i="5"/>
  <c r="V40" i="5"/>
  <c r="T40" i="5"/>
  <c r="S40" i="5"/>
  <c r="O40" i="5"/>
  <c r="K40" i="5"/>
  <c r="J40" i="5"/>
  <c r="R40" i="5"/>
  <c r="I40" i="5"/>
  <c r="N40" i="5"/>
  <c r="D40" i="5"/>
  <c r="AQ39" i="5"/>
  <c r="AP39" i="5"/>
  <c r="AM39" i="5"/>
  <c r="AJ39" i="5"/>
  <c r="AF39" i="5"/>
  <c r="AE39" i="5"/>
  <c r="AB39" i="5"/>
  <c r="Z39" i="5"/>
  <c r="X39" i="5"/>
  <c r="V39" i="5"/>
  <c r="T39" i="5"/>
  <c r="S39" i="5"/>
  <c r="O39" i="5"/>
  <c r="K39" i="5"/>
  <c r="J39" i="5"/>
  <c r="R39" i="5"/>
  <c r="I39" i="5"/>
  <c r="N39" i="5"/>
  <c r="D39" i="5"/>
  <c r="AQ38" i="5"/>
  <c r="AP38" i="5"/>
  <c r="AM38" i="5"/>
  <c r="AJ38" i="5"/>
  <c r="AF38" i="5"/>
  <c r="AE38" i="5"/>
  <c r="AB38" i="5"/>
  <c r="Z38" i="5"/>
  <c r="X38" i="5"/>
  <c r="V38" i="5"/>
  <c r="T38" i="5"/>
  <c r="S38" i="5"/>
  <c r="O38" i="5"/>
  <c r="K38" i="5"/>
  <c r="J38" i="5"/>
  <c r="R38" i="5"/>
  <c r="I38" i="5"/>
  <c r="D38" i="5"/>
  <c r="AQ37" i="5"/>
  <c r="AP37" i="5"/>
  <c r="AM37" i="5"/>
  <c r="AJ37" i="5"/>
  <c r="AF37" i="5"/>
  <c r="AE37" i="5"/>
  <c r="AB37" i="5"/>
  <c r="Z37" i="5"/>
  <c r="X37" i="5"/>
  <c r="V37" i="5"/>
  <c r="T37" i="5"/>
  <c r="S37" i="5"/>
  <c r="O37" i="5"/>
  <c r="K37" i="5"/>
  <c r="J37" i="5"/>
  <c r="R37" i="5"/>
  <c r="I37" i="5"/>
  <c r="N37" i="5"/>
  <c r="D37" i="5"/>
  <c r="AQ36" i="5"/>
  <c r="AP36" i="5"/>
  <c r="AM36" i="5"/>
  <c r="AJ36" i="5"/>
  <c r="AF36" i="5"/>
  <c r="AE36" i="5"/>
  <c r="AB36" i="5"/>
  <c r="Z36" i="5"/>
  <c r="X36" i="5"/>
  <c r="V36" i="5"/>
  <c r="T36" i="5"/>
  <c r="S36" i="5"/>
  <c r="O36" i="5"/>
  <c r="K36" i="5"/>
  <c r="J36" i="5"/>
  <c r="R36" i="5"/>
  <c r="I36" i="5"/>
  <c r="N36" i="5"/>
  <c r="D36" i="5"/>
  <c r="AQ35" i="5"/>
  <c r="AP35" i="5"/>
  <c r="AM35" i="5"/>
  <c r="AJ35" i="5"/>
  <c r="AF35" i="5"/>
  <c r="AE35" i="5"/>
  <c r="AB35" i="5"/>
  <c r="Z35" i="5"/>
  <c r="X35" i="5"/>
  <c r="V35" i="5"/>
  <c r="T35" i="5"/>
  <c r="S35" i="5"/>
  <c r="O35" i="5"/>
  <c r="K35" i="5"/>
  <c r="J35" i="5"/>
  <c r="R35" i="5"/>
  <c r="I35" i="5"/>
  <c r="N35" i="5"/>
  <c r="D35" i="5"/>
  <c r="AQ34" i="5"/>
  <c r="AP34" i="5"/>
  <c r="AM34" i="5"/>
  <c r="AJ34" i="5"/>
  <c r="AF34" i="5"/>
  <c r="AE34" i="5"/>
  <c r="AB34" i="5"/>
  <c r="Z34" i="5"/>
  <c r="X34" i="5"/>
  <c r="V34" i="5"/>
  <c r="T34" i="5"/>
  <c r="S34" i="5"/>
  <c r="O34" i="5"/>
  <c r="K34" i="5"/>
  <c r="J34" i="5"/>
  <c r="R34" i="5"/>
  <c r="I34" i="5"/>
  <c r="D34" i="5"/>
  <c r="AQ33" i="5"/>
  <c r="AP33" i="5"/>
  <c r="AM33" i="5"/>
  <c r="AJ33" i="5"/>
  <c r="AF33" i="5"/>
  <c r="AE33" i="5"/>
  <c r="AB33" i="5"/>
  <c r="Z33" i="5"/>
  <c r="X33" i="5"/>
  <c r="V33" i="5"/>
  <c r="T33" i="5"/>
  <c r="S33" i="5"/>
  <c r="O33" i="5"/>
  <c r="K33" i="5"/>
  <c r="J33" i="5"/>
  <c r="R33" i="5"/>
  <c r="I33" i="5"/>
  <c r="N33" i="5"/>
  <c r="D33" i="5"/>
  <c r="AQ32" i="5"/>
  <c r="AP32" i="5"/>
  <c r="AM32" i="5"/>
  <c r="AJ32" i="5"/>
  <c r="AF32" i="5"/>
  <c r="AE32" i="5"/>
  <c r="AB32" i="5"/>
  <c r="Z32" i="5"/>
  <c r="X32" i="5"/>
  <c r="V32" i="5"/>
  <c r="T32" i="5"/>
  <c r="S32" i="5"/>
  <c r="O32" i="5"/>
  <c r="K32" i="5"/>
  <c r="J32" i="5"/>
  <c r="R32" i="5"/>
  <c r="I32" i="5"/>
  <c r="N32" i="5"/>
  <c r="D32" i="5"/>
  <c r="AM31" i="5"/>
  <c r="AJ31" i="5"/>
  <c r="AP31" i="5"/>
  <c r="Z31" i="5"/>
  <c r="X31" i="5"/>
  <c r="T31" i="5"/>
  <c r="V31" i="5"/>
  <c r="O31" i="5"/>
  <c r="K31" i="5"/>
  <c r="J31" i="5"/>
  <c r="I31" i="5"/>
  <c r="D31" i="5"/>
  <c r="AM30" i="5"/>
  <c r="AJ30" i="5"/>
  <c r="X30" i="5"/>
  <c r="Z30" i="5"/>
  <c r="V30" i="5"/>
  <c r="T30" i="5"/>
  <c r="O30" i="5"/>
  <c r="K30" i="5"/>
  <c r="AE30" i="5"/>
  <c r="AF30" i="5"/>
  <c r="I30" i="5"/>
  <c r="J30" i="5"/>
  <c r="D30" i="5"/>
  <c r="AM29" i="5"/>
  <c r="AJ29" i="5"/>
  <c r="Z29" i="5"/>
  <c r="X29" i="5"/>
  <c r="T29" i="5"/>
  <c r="V29" i="5"/>
  <c r="O29" i="5"/>
  <c r="K29" i="5"/>
  <c r="J29" i="5"/>
  <c r="I29" i="5"/>
  <c r="N29" i="5"/>
  <c r="D29" i="5"/>
  <c r="AM28" i="5"/>
  <c r="AJ28" i="5"/>
  <c r="X28" i="5"/>
  <c r="Z28" i="5"/>
  <c r="AB28" i="5"/>
  <c r="V28" i="5"/>
  <c r="T28" i="5"/>
  <c r="O28" i="5"/>
  <c r="K28" i="5"/>
  <c r="I28" i="5"/>
  <c r="J28" i="5"/>
  <c r="D28" i="5"/>
  <c r="AM27" i="5"/>
  <c r="AJ27" i="5"/>
  <c r="AP27" i="5"/>
  <c r="Z27" i="5"/>
  <c r="X27" i="5"/>
  <c r="T27" i="5"/>
  <c r="V27" i="5"/>
  <c r="O27" i="5"/>
  <c r="K27" i="5"/>
  <c r="J27" i="5"/>
  <c r="I27" i="5"/>
  <c r="D27" i="5"/>
  <c r="AM26" i="5"/>
  <c r="AJ26" i="5"/>
  <c r="X26" i="5"/>
  <c r="Z26" i="5"/>
  <c r="V26" i="5"/>
  <c r="T26" i="5"/>
  <c r="O26" i="5"/>
  <c r="K26" i="5"/>
  <c r="I26" i="5"/>
  <c r="J26" i="5"/>
  <c r="D26" i="5"/>
  <c r="AM25" i="5"/>
  <c r="AJ25" i="5"/>
  <c r="Z25" i="5"/>
  <c r="X25" i="5"/>
  <c r="T25" i="5"/>
  <c r="V25" i="5"/>
  <c r="O25" i="5"/>
  <c r="K25" i="5"/>
  <c r="J25" i="5"/>
  <c r="I25" i="5"/>
  <c r="D25" i="5"/>
  <c r="AQ24" i="5"/>
  <c r="AM24" i="5"/>
  <c r="AJ24" i="5"/>
  <c r="X24" i="5"/>
  <c r="Z24" i="5"/>
  <c r="V24" i="5"/>
  <c r="T24" i="5"/>
  <c r="S24" i="5"/>
  <c r="O24" i="5"/>
  <c r="K24" i="5"/>
  <c r="I24" i="5"/>
  <c r="J24" i="5"/>
  <c r="R24" i="5"/>
  <c r="D24" i="5"/>
  <c r="AQ23" i="5"/>
  <c r="AM23" i="5"/>
  <c r="AJ23" i="5"/>
  <c r="AP23" i="5"/>
  <c r="X23" i="5"/>
  <c r="Z23" i="5"/>
  <c r="T23" i="5"/>
  <c r="V23" i="5"/>
  <c r="O23" i="5"/>
  <c r="AE23" i="5"/>
  <c r="AF23" i="5"/>
  <c r="K23" i="5"/>
  <c r="S23" i="5"/>
  <c r="I23" i="5"/>
  <c r="J23" i="5"/>
  <c r="D23" i="5"/>
  <c r="AM22" i="5"/>
  <c r="AQ22" i="5"/>
  <c r="AJ22" i="5"/>
  <c r="X22" i="5"/>
  <c r="T22" i="5"/>
  <c r="V22" i="5"/>
  <c r="O22" i="5"/>
  <c r="K22" i="5"/>
  <c r="J22" i="5"/>
  <c r="I22" i="5"/>
  <c r="D22" i="5"/>
  <c r="AQ21" i="5"/>
  <c r="AM21" i="5"/>
  <c r="AJ21" i="5"/>
  <c r="Z21" i="5"/>
  <c r="X21" i="5"/>
  <c r="T21" i="5"/>
  <c r="V21" i="5"/>
  <c r="O21" i="5"/>
  <c r="K21" i="5"/>
  <c r="J21" i="5"/>
  <c r="I21" i="5"/>
  <c r="D21" i="5"/>
  <c r="AP20" i="5"/>
  <c r="AM20" i="5"/>
  <c r="AJ20" i="5"/>
  <c r="AB20" i="5"/>
  <c r="X20" i="5"/>
  <c r="Z20" i="5"/>
  <c r="V20" i="5"/>
  <c r="T20" i="5"/>
  <c r="O20" i="5"/>
  <c r="K20" i="5"/>
  <c r="S20" i="5"/>
  <c r="I20" i="5"/>
  <c r="J20" i="5"/>
  <c r="D20" i="5"/>
  <c r="AM19" i="5"/>
  <c r="AJ19" i="5"/>
  <c r="AP19" i="5"/>
  <c r="Z19" i="5"/>
  <c r="X19" i="5"/>
  <c r="T19" i="5"/>
  <c r="V19" i="5"/>
  <c r="O19" i="5"/>
  <c r="K19" i="5"/>
  <c r="J19" i="5"/>
  <c r="I19" i="5"/>
  <c r="D19" i="5"/>
  <c r="AM18" i="5"/>
  <c r="AJ18" i="5"/>
  <c r="X18" i="5"/>
  <c r="Z18" i="5"/>
  <c r="AB18" i="5"/>
  <c r="V18" i="5"/>
  <c r="T18" i="5"/>
  <c r="O18" i="5"/>
  <c r="K18" i="5"/>
  <c r="I18" i="5"/>
  <c r="J18" i="5"/>
  <c r="D18" i="5"/>
  <c r="AM17" i="5"/>
  <c r="AP17" i="5"/>
  <c r="AJ17" i="5"/>
  <c r="Z17" i="5"/>
  <c r="X17" i="5"/>
  <c r="T17" i="5"/>
  <c r="V17" i="5"/>
  <c r="O17" i="5"/>
  <c r="K17" i="5"/>
  <c r="J17" i="5"/>
  <c r="I17" i="5"/>
  <c r="D17" i="5"/>
  <c r="AM16" i="5"/>
  <c r="AJ16" i="5"/>
  <c r="X16" i="5"/>
  <c r="Z16" i="5"/>
  <c r="V16" i="5"/>
  <c r="AB16" i="5"/>
  <c r="T16" i="5"/>
  <c r="O16" i="5"/>
  <c r="K16" i="5"/>
  <c r="I16" i="5"/>
  <c r="J16" i="5"/>
  <c r="D16" i="5"/>
  <c r="AM15" i="5"/>
  <c r="AJ15" i="5"/>
  <c r="AP15" i="5"/>
  <c r="Z15" i="5"/>
  <c r="X15" i="5"/>
  <c r="T15" i="5"/>
  <c r="V15" i="5"/>
  <c r="O15" i="5"/>
  <c r="K15" i="5"/>
  <c r="J15" i="5"/>
  <c r="I15" i="5"/>
  <c r="D15" i="5"/>
  <c r="AQ15" i="5"/>
  <c r="AM14" i="5"/>
  <c r="AJ14" i="5"/>
  <c r="X14" i="5"/>
  <c r="Z14" i="5"/>
  <c r="AB14" i="5"/>
  <c r="V14" i="5"/>
  <c r="T14" i="5"/>
  <c r="O14" i="5"/>
  <c r="K14" i="5"/>
  <c r="I14" i="5"/>
  <c r="J14" i="5"/>
  <c r="D14" i="5"/>
  <c r="AM13" i="5"/>
  <c r="AJ13" i="5"/>
  <c r="Z13" i="5"/>
  <c r="X13" i="5"/>
  <c r="T13" i="5"/>
  <c r="V13" i="5"/>
  <c r="O13" i="5"/>
  <c r="K13" i="5"/>
  <c r="J13" i="5"/>
  <c r="I13" i="5"/>
  <c r="D13" i="5"/>
  <c r="AM12" i="5"/>
  <c r="AJ12" i="5"/>
  <c r="Z12" i="5"/>
  <c r="X12" i="5"/>
  <c r="T12" i="5"/>
  <c r="V12" i="5"/>
  <c r="O12" i="5"/>
  <c r="K12" i="5"/>
  <c r="J12" i="5"/>
  <c r="I12" i="5"/>
  <c r="D12" i="5"/>
  <c r="AQ12" i="5"/>
  <c r="AM11" i="5"/>
  <c r="AJ11" i="5"/>
  <c r="Z11" i="5"/>
  <c r="X11" i="5"/>
  <c r="T11" i="5"/>
  <c r="V11" i="5"/>
  <c r="O11" i="5"/>
  <c r="K11" i="5"/>
  <c r="J11" i="5"/>
  <c r="R11" i="5"/>
  <c r="I11" i="5"/>
  <c r="D11" i="5"/>
  <c r="AM10" i="5"/>
  <c r="AJ10" i="5"/>
  <c r="Z10" i="5"/>
  <c r="X10" i="5"/>
  <c r="T10" i="5"/>
  <c r="V10" i="5"/>
  <c r="O10" i="5"/>
  <c r="K10" i="5"/>
  <c r="J10" i="5"/>
  <c r="I10" i="5"/>
  <c r="D10" i="5"/>
  <c r="AM9" i="5"/>
  <c r="AJ9" i="5"/>
  <c r="Z9" i="5"/>
  <c r="AB9" i="5"/>
  <c r="X9" i="5"/>
  <c r="T9" i="5"/>
  <c r="V9" i="5"/>
  <c r="O9" i="5"/>
  <c r="S9" i="5"/>
  <c r="K9" i="5"/>
  <c r="J9" i="5"/>
  <c r="I9" i="5"/>
  <c r="D9" i="5"/>
  <c r="AM8" i="5"/>
  <c r="AJ8" i="5"/>
  <c r="Z8" i="5"/>
  <c r="X8" i="5"/>
  <c r="T8" i="5"/>
  <c r="V8" i="5"/>
  <c r="O8" i="5"/>
  <c r="K8" i="5"/>
  <c r="J8" i="5"/>
  <c r="I8" i="5"/>
  <c r="D8" i="5"/>
  <c r="AP7" i="5"/>
  <c r="Z7" i="5"/>
  <c r="V7" i="5"/>
  <c r="S7" i="5"/>
  <c r="I7" i="5"/>
  <c r="J7" i="5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N7" i="5"/>
  <c r="N18" i="5"/>
  <c r="AP9" i="5"/>
  <c r="AP13" i="5"/>
  <c r="AP11" i="5"/>
  <c r="AP12" i="5"/>
  <c r="AP8" i="5"/>
  <c r="AP10" i="5"/>
  <c r="AP21" i="5"/>
  <c r="AP24" i="5"/>
  <c r="AP29" i="5"/>
  <c r="AB10" i="5"/>
  <c r="S8" i="5"/>
  <c r="S10" i="5"/>
  <c r="S13" i="5"/>
  <c r="R21" i="5"/>
  <c r="N23" i="5"/>
  <c r="N34" i="5"/>
  <c r="N42" i="5"/>
  <c r="N50" i="5"/>
  <c r="N58" i="5"/>
  <c r="N62" i="5"/>
  <c r="N64" i="5"/>
  <c r="N67" i="5"/>
  <c r="N70" i="5"/>
  <c r="N72" i="5"/>
  <c r="N75" i="5"/>
  <c r="N80" i="5"/>
  <c r="N83" i="5"/>
  <c r="N86" i="5"/>
  <c r="N88" i="5"/>
  <c r="N91" i="5"/>
  <c r="N94" i="5"/>
  <c r="N96" i="5"/>
  <c r="N38" i="5"/>
  <c r="N46" i="5"/>
  <c r="N54" i="5"/>
  <c r="N63" i="5"/>
  <c r="N66" i="5"/>
  <c r="N68" i="5"/>
  <c r="N71" i="5"/>
  <c r="N76" i="5"/>
  <c r="N79" i="5"/>
  <c r="N82" i="5"/>
  <c r="N84" i="5"/>
  <c r="N87" i="5"/>
  <c r="N90" i="5"/>
  <c r="N92" i="5"/>
  <c r="N95" i="5"/>
  <c r="N98" i="5"/>
  <c r="AE10" i="5"/>
  <c r="AF10" i="5"/>
  <c r="N13" i="5"/>
  <c r="AE26" i="5"/>
  <c r="AF26" i="5"/>
  <c r="AQ30" i="5"/>
  <c r="AE8" i="5"/>
  <c r="AF8" i="5"/>
  <c r="N12" i="5"/>
  <c r="AE16" i="5"/>
  <c r="AF16" i="5"/>
  <c r="AE20" i="5"/>
  <c r="AF20" i="5"/>
  <c r="AQ26" i="5"/>
  <c r="AE29" i="5"/>
  <c r="AF29" i="5"/>
  <c r="AE14" i="5"/>
  <c r="AF14" i="5"/>
  <c r="AQ14" i="5"/>
  <c r="AQ16" i="5"/>
  <c r="R17" i="5"/>
  <c r="AQ17" i="5"/>
  <c r="AQ20" i="5"/>
  <c r="AF9" i="5"/>
  <c r="N9" i="5"/>
  <c r="AB11" i="5"/>
  <c r="R7" i="5"/>
  <c r="AB8" i="5"/>
  <c r="AE12" i="5"/>
  <c r="AF12" i="5"/>
  <c r="AB12" i="5"/>
  <c r="AE11" i="5"/>
  <c r="AF11" i="5"/>
  <c r="N11" i="5"/>
  <c r="AB13" i="5"/>
  <c r="AE21" i="5"/>
  <c r="AF21" i="5"/>
  <c r="N21" i="5"/>
  <c r="AP25" i="5"/>
  <c r="AQ25" i="5"/>
  <c r="AP16" i="5"/>
  <c r="R18" i="5"/>
  <c r="AQ19" i="5"/>
  <c r="AB19" i="5"/>
  <c r="R20" i="5"/>
  <c r="AB22" i="5"/>
  <c r="N25" i="5"/>
  <c r="AE25" i="5"/>
  <c r="AF25" i="5"/>
  <c r="AB25" i="5"/>
  <c r="S28" i="5"/>
  <c r="AB31" i="5"/>
  <c r="AB15" i="5"/>
  <c r="S16" i="5"/>
  <c r="AE17" i="5"/>
  <c r="AF17" i="5"/>
  <c r="N17" i="5"/>
  <c r="AQ31" i="5"/>
  <c r="R8" i="5"/>
  <c r="R9" i="5"/>
  <c r="AQ9" i="5"/>
  <c r="AQ11" i="5"/>
  <c r="AQ13" i="5"/>
  <c r="R14" i="5"/>
  <c r="N16" i="5"/>
  <c r="S12" i="5"/>
  <c r="R13" i="5"/>
  <c r="S14" i="5"/>
  <c r="S19" i="5"/>
  <c r="R19" i="5"/>
  <c r="AB24" i="5"/>
  <c r="AQ27" i="5"/>
  <c r="AE28" i="5"/>
  <c r="AF28" i="5"/>
  <c r="N28" i="5"/>
  <c r="AB30" i="5"/>
  <c r="AP18" i="5"/>
  <c r="AQ18" i="5"/>
  <c r="AB23" i="5"/>
  <c r="AB26" i="5"/>
  <c r="AQ8" i="5"/>
  <c r="R10" i="5"/>
  <c r="AQ10" i="5"/>
  <c r="S11" i="5"/>
  <c r="R12" i="5"/>
  <c r="AE13" i="5"/>
  <c r="AF13" i="5"/>
  <c r="AP14" i="5"/>
  <c r="S15" i="5"/>
  <c r="R15" i="5"/>
  <c r="R16" i="5"/>
  <c r="S18" i="5"/>
  <c r="AB27" i="5"/>
  <c r="AQ28" i="5"/>
  <c r="AP28" i="5"/>
  <c r="R67" i="5"/>
  <c r="S17" i="5"/>
  <c r="AB17" i="5"/>
  <c r="S21" i="5"/>
  <c r="AB21" i="5"/>
  <c r="R23" i="5"/>
  <c r="S25" i="5"/>
  <c r="R26" i="5"/>
  <c r="S29" i="5"/>
  <c r="R29" i="5"/>
  <c r="AQ29" i="5"/>
  <c r="R30" i="5"/>
  <c r="R79" i="5"/>
  <c r="R22" i="5"/>
  <c r="R25" i="5"/>
  <c r="S26" i="5"/>
  <c r="AB29" i="5"/>
  <c r="S30" i="5"/>
  <c r="R75" i="5"/>
  <c r="S22" i="5"/>
  <c r="AP22" i="5"/>
  <c r="N26" i="5"/>
  <c r="AP26" i="5"/>
  <c r="R27" i="5"/>
  <c r="S27" i="5"/>
  <c r="R28" i="5"/>
  <c r="N30" i="5"/>
  <c r="AP30" i="5"/>
  <c r="R31" i="5"/>
  <c r="S31" i="5"/>
  <c r="N8" i="5"/>
  <c r="N20" i="5"/>
  <c r="N14" i="5"/>
  <c r="N10" i="5"/>
  <c r="AE24" i="5"/>
  <c r="AF24" i="5"/>
  <c r="N24" i="5"/>
  <c r="N15" i="5"/>
  <c r="AE15" i="5"/>
  <c r="AF15" i="5"/>
  <c r="AE22" i="5"/>
  <c r="AF22" i="5"/>
  <c r="N22" i="5"/>
  <c r="N19" i="5"/>
  <c r="AE19" i="5"/>
  <c r="AF19" i="5"/>
  <c r="AE18" i="5"/>
  <c r="AF18" i="5"/>
  <c r="N27" i="5"/>
  <c r="AE27" i="5"/>
  <c r="AF27" i="5"/>
  <c r="N31" i="5"/>
  <c r="AE31" i="5"/>
  <c r="AF31" i="5"/>
  <c r="Z12" i="4"/>
  <c r="Z11" i="4"/>
  <c r="Z10" i="4"/>
  <c r="Z9" i="4"/>
  <c r="Z8" i="4"/>
  <c r="Z99" i="4"/>
  <c r="W99" i="4"/>
  <c r="T99" i="4"/>
  <c r="Z98" i="4"/>
  <c r="W98" i="4"/>
  <c r="T98" i="4"/>
  <c r="Z97" i="4"/>
  <c r="W97" i="4"/>
  <c r="T97" i="4"/>
  <c r="Z96" i="4"/>
  <c r="W96" i="4"/>
  <c r="T96" i="4"/>
  <c r="Z95" i="4"/>
  <c r="W95" i="4"/>
  <c r="T95" i="4"/>
  <c r="Z94" i="4"/>
  <c r="W94" i="4"/>
  <c r="T94" i="4"/>
  <c r="Z93" i="4"/>
  <c r="W93" i="4"/>
  <c r="T93" i="4"/>
  <c r="Z92" i="4"/>
  <c r="W92" i="4"/>
  <c r="T92" i="4"/>
  <c r="Z91" i="4"/>
  <c r="W91" i="4"/>
  <c r="T91" i="4"/>
  <c r="Z90" i="4"/>
  <c r="W90" i="4"/>
  <c r="T90" i="4"/>
  <c r="Z89" i="4"/>
  <c r="W89" i="4"/>
  <c r="T89" i="4"/>
  <c r="Z88" i="4"/>
  <c r="W88" i="4"/>
  <c r="T88" i="4"/>
  <c r="Z87" i="4"/>
  <c r="W87" i="4"/>
  <c r="T87" i="4"/>
  <c r="Z86" i="4"/>
  <c r="W86" i="4"/>
  <c r="T86" i="4"/>
  <c r="Z85" i="4"/>
  <c r="W85" i="4"/>
  <c r="T85" i="4"/>
  <c r="Z84" i="4"/>
  <c r="W84" i="4"/>
  <c r="T84" i="4"/>
  <c r="Z83" i="4"/>
  <c r="W83" i="4"/>
  <c r="T83" i="4"/>
  <c r="Z82" i="4"/>
  <c r="W82" i="4"/>
  <c r="T82" i="4"/>
  <c r="Z81" i="4"/>
  <c r="W81" i="4"/>
  <c r="T81" i="4"/>
  <c r="Z80" i="4"/>
  <c r="W80" i="4"/>
  <c r="T80" i="4"/>
  <c r="Z79" i="4"/>
  <c r="W79" i="4"/>
  <c r="T79" i="4"/>
  <c r="Z78" i="4"/>
  <c r="W78" i="4"/>
  <c r="T78" i="4"/>
  <c r="Z77" i="4"/>
  <c r="W77" i="4"/>
  <c r="T77" i="4"/>
  <c r="Z76" i="4"/>
  <c r="W76" i="4"/>
  <c r="T76" i="4"/>
  <c r="Z75" i="4"/>
  <c r="W75" i="4"/>
  <c r="T75" i="4"/>
  <c r="Z74" i="4"/>
  <c r="W74" i="4"/>
  <c r="T74" i="4"/>
  <c r="Z73" i="4"/>
  <c r="W73" i="4"/>
  <c r="T73" i="4"/>
  <c r="Z72" i="4"/>
  <c r="W72" i="4"/>
  <c r="T72" i="4"/>
  <c r="Z71" i="4"/>
  <c r="W71" i="4"/>
  <c r="T71" i="4"/>
  <c r="Z70" i="4"/>
  <c r="W70" i="4"/>
  <c r="T70" i="4"/>
  <c r="Z69" i="4"/>
  <c r="W69" i="4"/>
  <c r="T69" i="4"/>
  <c r="Z68" i="4"/>
  <c r="W68" i="4"/>
  <c r="T68" i="4"/>
  <c r="Z67" i="4"/>
  <c r="W67" i="4"/>
  <c r="T67" i="4"/>
  <c r="Z66" i="4"/>
  <c r="W66" i="4"/>
  <c r="T66" i="4"/>
  <c r="Z65" i="4"/>
  <c r="W65" i="4"/>
  <c r="T65" i="4"/>
  <c r="Z64" i="4"/>
  <c r="W64" i="4"/>
  <c r="T64" i="4"/>
  <c r="Z63" i="4"/>
  <c r="W63" i="4"/>
  <c r="T63" i="4"/>
  <c r="Z62" i="4"/>
  <c r="W62" i="4"/>
  <c r="T62" i="4"/>
  <c r="Z61" i="4"/>
  <c r="W61" i="4"/>
  <c r="T61" i="4"/>
  <c r="Z60" i="4"/>
  <c r="W60" i="4"/>
  <c r="T60" i="4"/>
  <c r="Z59" i="4"/>
  <c r="W59" i="4"/>
  <c r="T59" i="4"/>
  <c r="Z58" i="4"/>
  <c r="W58" i="4"/>
  <c r="T58" i="4"/>
  <c r="Z57" i="4"/>
  <c r="W57" i="4"/>
  <c r="T57" i="4"/>
  <c r="Z56" i="4"/>
  <c r="W56" i="4"/>
  <c r="T56" i="4"/>
  <c r="Z55" i="4"/>
  <c r="W55" i="4"/>
  <c r="T55" i="4"/>
  <c r="Z54" i="4"/>
  <c r="W54" i="4"/>
  <c r="T54" i="4"/>
  <c r="Z53" i="4"/>
  <c r="W53" i="4"/>
  <c r="T53" i="4"/>
  <c r="Z52" i="4"/>
  <c r="W52" i="4"/>
  <c r="T52" i="4"/>
  <c r="Z51" i="4"/>
  <c r="W51" i="4"/>
  <c r="T51" i="4"/>
  <c r="Z50" i="4"/>
  <c r="W50" i="4"/>
  <c r="T50" i="4"/>
  <c r="Z49" i="4"/>
  <c r="W49" i="4"/>
  <c r="T49" i="4"/>
  <c r="Z48" i="4"/>
  <c r="W48" i="4"/>
  <c r="T48" i="4"/>
  <c r="Z47" i="4"/>
  <c r="W47" i="4"/>
  <c r="T47" i="4"/>
  <c r="Z46" i="4"/>
  <c r="W46" i="4"/>
  <c r="T46" i="4"/>
  <c r="Z45" i="4"/>
  <c r="W45" i="4"/>
  <c r="T45" i="4"/>
  <c r="Z44" i="4"/>
  <c r="W44" i="4"/>
  <c r="T44" i="4"/>
  <c r="Z43" i="4"/>
  <c r="W43" i="4"/>
  <c r="T43" i="4"/>
  <c r="Z42" i="4"/>
  <c r="W42" i="4"/>
  <c r="T42" i="4"/>
  <c r="Z41" i="4"/>
  <c r="W41" i="4"/>
  <c r="T41" i="4"/>
  <c r="Z40" i="4"/>
  <c r="W40" i="4"/>
  <c r="T40" i="4"/>
  <c r="Z39" i="4"/>
  <c r="W39" i="4"/>
  <c r="T39" i="4"/>
  <c r="Z38" i="4"/>
  <c r="W38" i="4"/>
  <c r="T38" i="4"/>
  <c r="Z37" i="4"/>
  <c r="W37" i="4"/>
  <c r="T37" i="4"/>
  <c r="Z36" i="4"/>
  <c r="W36" i="4"/>
  <c r="T36" i="4"/>
  <c r="Z35" i="4"/>
  <c r="W35" i="4"/>
  <c r="T35" i="4"/>
  <c r="Z34" i="4"/>
  <c r="W34" i="4"/>
  <c r="T34" i="4"/>
  <c r="Z33" i="4"/>
  <c r="W33" i="4"/>
  <c r="T33" i="4"/>
  <c r="Z32" i="4"/>
  <c r="W32" i="4"/>
  <c r="T32" i="4"/>
  <c r="W31" i="4"/>
  <c r="T31" i="4"/>
  <c r="W30" i="4"/>
  <c r="T30" i="4"/>
  <c r="W29" i="4"/>
  <c r="T29" i="4"/>
  <c r="W28" i="4"/>
  <c r="T28" i="4"/>
  <c r="W27" i="4"/>
  <c r="T27" i="4"/>
  <c r="W26" i="4"/>
  <c r="T26" i="4"/>
  <c r="W25" i="4"/>
  <c r="T25" i="4"/>
  <c r="W24" i="4"/>
  <c r="T24" i="4"/>
  <c r="W23" i="4"/>
  <c r="T23" i="4"/>
  <c r="W22" i="4"/>
  <c r="T22" i="4"/>
  <c r="W21" i="4"/>
  <c r="T21" i="4"/>
  <c r="W20" i="4"/>
  <c r="T20" i="4"/>
  <c r="W19" i="4"/>
  <c r="T19" i="4"/>
  <c r="W18" i="4"/>
  <c r="T18" i="4"/>
  <c r="W17" i="4"/>
  <c r="T17" i="4"/>
  <c r="W16" i="4"/>
  <c r="T16" i="4"/>
  <c r="W15" i="4"/>
  <c r="T15" i="4"/>
  <c r="W14" i="4"/>
  <c r="T14" i="4"/>
  <c r="W13" i="4"/>
  <c r="T13" i="4"/>
  <c r="W12" i="4"/>
  <c r="T12" i="4"/>
  <c r="W11" i="4"/>
  <c r="T11" i="4"/>
  <c r="W10" i="4"/>
  <c r="T10" i="4"/>
  <c r="W9" i="4"/>
  <c r="T9" i="4"/>
  <c r="W8" i="4"/>
  <c r="T8" i="4"/>
  <c r="Z18" i="4"/>
  <c r="Z19" i="4"/>
  <c r="Z20" i="4"/>
  <c r="Z21" i="4"/>
  <c r="Z13" i="4"/>
  <c r="Z14" i="4"/>
  <c r="Z15" i="4"/>
  <c r="Z16" i="4"/>
  <c r="Z17" i="4"/>
  <c r="Z22" i="4"/>
  <c r="Z23" i="4"/>
  <c r="Z24" i="4"/>
  <c r="Z25" i="4"/>
  <c r="Z26" i="4"/>
  <c r="Z27" i="4"/>
  <c r="Z28" i="4"/>
  <c r="Z29" i="4"/>
  <c r="Z30" i="4"/>
  <c r="Z31" i="4"/>
  <c r="S99" i="4"/>
  <c r="O99" i="4"/>
  <c r="K99" i="4"/>
  <c r="J99" i="4"/>
  <c r="I99" i="4"/>
  <c r="D99" i="4"/>
  <c r="S98" i="4"/>
  <c r="O98" i="4"/>
  <c r="K98" i="4"/>
  <c r="J98" i="4"/>
  <c r="I98" i="4"/>
  <c r="D98" i="4"/>
  <c r="S97" i="4"/>
  <c r="O97" i="4"/>
  <c r="K97" i="4"/>
  <c r="J97" i="4"/>
  <c r="I97" i="4"/>
  <c r="D97" i="4"/>
  <c r="S96" i="4"/>
  <c r="O96" i="4"/>
  <c r="K96" i="4"/>
  <c r="J96" i="4"/>
  <c r="I96" i="4"/>
  <c r="D96" i="4"/>
  <c r="S95" i="4"/>
  <c r="O95" i="4"/>
  <c r="K95" i="4"/>
  <c r="J95" i="4"/>
  <c r="I95" i="4"/>
  <c r="D95" i="4"/>
  <c r="S94" i="4"/>
  <c r="O94" i="4"/>
  <c r="K94" i="4"/>
  <c r="J94" i="4"/>
  <c r="I94" i="4"/>
  <c r="D94" i="4"/>
  <c r="S93" i="4"/>
  <c r="O93" i="4"/>
  <c r="K93" i="4"/>
  <c r="J93" i="4"/>
  <c r="I93" i="4"/>
  <c r="D93" i="4"/>
  <c r="S92" i="4"/>
  <c r="O92" i="4"/>
  <c r="K92" i="4"/>
  <c r="J92" i="4"/>
  <c r="I92" i="4"/>
  <c r="D92" i="4"/>
  <c r="S91" i="4"/>
  <c r="O91" i="4"/>
  <c r="K91" i="4"/>
  <c r="J91" i="4"/>
  <c r="I91" i="4"/>
  <c r="D91" i="4"/>
  <c r="S90" i="4"/>
  <c r="O90" i="4"/>
  <c r="K90" i="4"/>
  <c r="J90" i="4"/>
  <c r="I90" i="4"/>
  <c r="D90" i="4"/>
  <c r="S89" i="4"/>
  <c r="O89" i="4"/>
  <c r="K89" i="4"/>
  <c r="J89" i="4"/>
  <c r="I89" i="4"/>
  <c r="D89" i="4"/>
  <c r="S88" i="4"/>
  <c r="O88" i="4"/>
  <c r="K88" i="4"/>
  <c r="J88" i="4"/>
  <c r="I88" i="4"/>
  <c r="D88" i="4"/>
  <c r="S87" i="4"/>
  <c r="O87" i="4"/>
  <c r="K87" i="4"/>
  <c r="J87" i="4"/>
  <c r="I87" i="4"/>
  <c r="D87" i="4"/>
  <c r="S86" i="4"/>
  <c r="O86" i="4"/>
  <c r="K86" i="4"/>
  <c r="J86" i="4"/>
  <c r="I86" i="4"/>
  <c r="D86" i="4"/>
  <c r="S85" i="4"/>
  <c r="O85" i="4"/>
  <c r="K85" i="4"/>
  <c r="J85" i="4"/>
  <c r="I85" i="4"/>
  <c r="D85" i="4"/>
  <c r="S84" i="4"/>
  <c r="O84" i="4"/>
  <c r="K84" i="4"/>
  <c r="J84" i="4"/>
  <c r="I84" i="4"/>
  <c r="D84" i="4"/>
  <c r="S83" i="4"/>
  <c r="O83" i="4"/>
  <c r="K83" i="4"/>
  <c r="J83" i="4"/>
  <c r="I83" i="4"/>
  <c r="D83" i="4"/>
  <c r="S82" i="4"/>
  <c r="O82" i="4"/>
  <c r="K82" i="4"/>
  <c r="J82" i="4"/>
  <c r="I82" i="4"/>
  <c r="D82" i="4"/>
  <c r="S81" i="4"/>
  <c r="O81" i="4"/>
  <c r="K81" i="4"/>
  <c r="J81" i="4"/>
  <c r="I81" i="4"/>
  <c r="D81" i="4"/>
  <c r="S80" i="4"/>
  <c r="O80" i="4"/>
  <c r="K80" i="4"/>
  <c r="J80" i="4"/>
  <c r="I80" i="4"/>
  <c r="D80" i="4"/>
  <c r="S79" i="4"/>
  <c r="O79" i="4"/>
  <c r="K79" i="4"/>
  <c r="J79" i="4"/>
  <c r="I79" i="4"/>
  <c r="D79" i="4"/>
  <c r="S78" i="4"/>
  <c r="O78" i="4"/>
  <c r="K78" i="4"/>
  <c r="J78" i="4"/>
  <c r="I78" i="4"/>
  <c r="N78" i="4"/>
  <c r="D78" i="4"/>
  <c r="S77" i="4"/>
  <c r="O77" i="4"/>
  <c r="K77" i="4"/>
  <c r="J77" i="4"/>
  <c r="I77" i="4"/>
  <c r="D77" i="4"/>
  <c r="S76" i="4"/>
  <c r="O76" i="4"/>
  <c r="K76" i="4"/>
  <c r="J76" i="4"/>
  <c r="I76" i="4"/>
  <c r="D76" i="4"/>
  <c r="S75" i="4"/>
  <c r="O75" i="4"/>
  <c r="K75" i="4"/>
  <c r="J75" i="4"/>
  <c r="I75" i="4"/>
  <c r="D75" i="4"/>
  <c r="S74" i="4"/>
  <c r="O74" i="4"/>
  <c r="K74" i="4"/>
  <c r="J74" i="4"/>
  <c r="I74" i="4"/>
  <c r="D74" i="4"/>
  <c r="S73" i="4"/>
  <c r="O73" i="4"/>
  <c r="K73" i="4"/>
  <c r="J73" i="4"/>
  <c r="I73" i="4"/>
  <c r="D73" i="4"/>
  <c r="S72" i="4"/>
  <c r="O72" i="4"/>
  <c r="K72" i="4"/>
  <c r="J72" i="4"/>
  <c r="I72" i="4"/>
  <c r="D72" i="4"/>
  <c r="S71" i="4"/>
  <c r="O71" i="4"/>
  <c r="K71" i="4"/>
  <c r="J71" i="4"/>
  <c r="I71" i="4"/>
  <c r="D71" i="4"/>
  <c r="S70" i="4"/>
  <c r="R70" i="4"/>
  <c r="O70" i="4"/>
  <c r="K70" i="4"/>
  <c r="J70" i="4"/>
  <c r="I70" i="4"/>
  <c r="D70" i="4"/>
  <c r="S69" i="4"/>
  <c r="O69" i="4"/>
  <c r="K69" i="4"/>
  <c r="J69" i="4"/>
  <c r="I69" i="4"/>
  <c r="D69" i="4"/>
  <c r="S68" i="4"/>
  <c r="O68" i="4"/>
  <c r="K68" i="4"/>
  <c r="J68" i="4"/>
  <c r="I68" i="4"/>
  <c r="D68" i="4"/>
  <c r="S67" i="4"/>
  <c r="O67" i="4"/>
  <c r="K67" i="4"/>
  <c r="J67" i="4"/>
  <c r="I67" i="4"/>
  <c r="D67" i="4"/>
  <c r="S66" i="4"/>
  <c r="O66" i="4"/>
  <c r="K66" i="4"/>
  <c r="J66" i="4"/>
  <c r="I66" i="4"/>
  <c r="D66" i="4"/>
  <c r="S65" i="4"/>
  <c r="R65" i="4"/>
  <c r="O65" i="4"/>
  <c r="K65" i="4"/>
  <c r="J65" i="4"/>
  <c r="I65" i="4"/>
  <c r="D65" i="4"/>
  <c r="S64" i="4"/>
  <c r="O64" i="4"/>
  <c r="K64" i="4"/>
  <c r="J64" i="4"/>
  <c r="I64" i="4"/>
  <c r="D64" i="4"/>
  <c r="S63" i="4"/>
  <c r="O63" i="4"/>
  <c r="K63" i="4"/>
  <c r="J63" i="4"/>
  <c r="I63" i="4"/>
  <c r="D63" i="4"/>
  <c r="S62" i="4"/>
  <c r="O62" i="4"/>
  <c r="K62" i="4"/>
  <c r="J62" i="4"/>
  <c r="R62" i="4"/>
  <c r="I62" i="4"/>
  <c r="D62" i="4"/>
  <c r="S61" i="4"/>
  <c r="O61" i="4"/>
  <c r="K61" i="4"/>
  <c r="J61" i="4"/>
  <c r="I61" i="4"/>
  <c r="D61" i="4"/>
  <c r="S60" i="4"/>
  <c r="O60" i="4"/>
  <c r="K60" i="4"/>
  <c r="J60" i="4"/>
  <c r="I60" i="4"/>
  <c r="D60" i="4"/>
  <c r="S59" i="4"/>
  <c r="O59" i="4"/>
  <c r="K59" i="4"/>
  <c r="J59" i="4"/>
  <c r="I59" i="4"/>
  <c r="D59" i="4"/>
  <c r="S58" i="4"/>
  <c r="O58" i="4"/>
  <c r="K58" i="4"/>
  <c r="J58" i="4"/>
  <c r="I58" i="4"/>
  <c r="D58" i="4"/>
  <c r="S57" i="4"/>
  <c r="O57" i="4"/>
  <c r="K57" i="4"/>
  <c r="J57" i="4"/>
  <c r="I57" i="4"/>
  <c r="D57" i="4"/>
  <c r="S56" i="4"/>
  <c r="O56" i="4"/>
  <c r="K56" i="4"/>
  <c r="J56" i="4"/>
  <c r="I56" i="4"/>
  <c r="D56" i="4"/>
  <c r="S55" i="4"/>
  <c r="O55" i="4"/>
  <c r="K55" i="4"/>
  <c r="J55" i="4"/>
  <c r="I55" i="4"/>
  <c r="D55" i="4"/>
  <c r="S54" i="4"/>
  <c r="O54" i="4"/>
  <c r="K54" i="4"/>
  <c r="J54" i="4"/>
  <c r="R54" i="4"/>
  <c r="I54" i="4"/>
  <c r="D54" i="4"/>
  <c r="S53" i="4"/>
  <c r="O53" i="4"/>
  <c r="K53" i="4"/>
  <c r="J53" i="4"/>
  <c r="I53" i="4"/>
  <c r="D53" i="4"/>
  <c r="S52" i="4"/>
  <c r="O52" i="4"/>
  <c r="K52" i="4"/>
  <c r="J52" i="4"/>
  <c r="I52" i="4"/>
  <c r="D52" i="4"/>
  <c r="S51" i="4"/>
  <c r="O51" i="4"/>
  <c r="K51" i="4"/>
  <c r="J51" i="4"/>
  <c r="I51" i="4"/>
  <c r="D51" i="4"/>
  <c r="S50" i="4"/>
  <c r="O50" i="4"/>
  <c r="K50" i="4"/>
  <c r="J50" i="4"/>
  <c r="I50" i="4"/>
  <c r="D50" i="4"/>
  <c r="S49" i="4"/>
  <c r="R49" i="4"/>
  <c r="O49" i="4"/>
  <c r="K49" i="4"/>
  <c r="J49" i="4"/>
  <c r="I49" i="4"/>
  <c r="D49" i="4"/>
  <c r="S48" i="4"/>
  <c r="O48" i="4"/>
  <c r="K48" i="4"/>
  <c r="J48" i="4"/>
  <c r="I48" i="4"/>
  <c r="D48" i="4"/>
  <c r="S47" i="4"/>
  <c r="O47" i="4"/>
  <c r="K47" i="4"/>
  <c r="J47" i="4"/>
  <c r="I47" i="4"/>
  <c r="D47" i="4"/>
  <c r="S46" i="4"/>
  <c r="O46" i="4"/>
  <c r="K46" i="4"/>
  <c r="J46" i="4"/>
  <c r="I46" i="4"/>
  <c r="N46" i="4"/>
  <c r="D46" i="4"/>
  <c r="S45" i="4"/>
  <c r="O45" i="4"/>
  <c r="K45" i="4"/>
  <c r="J45" i="4"/>
  <c r="I45" i="4"/>
  <c r="D45" i="4"/>
  <c r="S44" i="4"/>
  <c r="O44" i="4"/>
  <c r="K44" i="4"/>
  <c r="J44" i="4"/>
  <c r="I44" i="4"/>
  <c r="D44" i="4"/>
  <c r="S43" i="4"/>
  <c r="O43" i="4"/>
  <c r="K43" i="4"/>
  <c r="J43" i="4"/>
  <c r="I43" i="4"/>
  <c r="D43" i="4"/>
  <c r="S42" i="4"/>
  <c r="O42" i="4"/>
  <c r="K42" i="4"/>
  <c r="J42" i="4"/>
  <c r="I42" i="4"/>
  <c r="D42" i="4"/>
  <c r="S41" i="4"/>
  <c r="O41" i="4"/>
  <c r="K41" i="4"/>
  <c r="J41" i="4"/>
  <c r="I41" i="4"/>
  <c r="D41" i="4"/>
  <c r="S40" i="4"/>
  <c r="O40" i="4"/>
  <c r="K40" i="4"/>
  <c r="J40" i="4"/>
  <c r="R40" i="4"/>
  <c r="I40" i="4"/>
  <c r="D40" i="4"/>
  <c r="S39" i="4"/>
  <c r="O39" i="4"/>
  <c r="K39" i="4"/>
  <c r="J39" i="4"/>
  <c r="I39" i="4"/>
  <c r="D39" i="4"/>
  <c r="S38" i="4"/>
  <c r="O38" i="4"/>
  <c r="K38" i="4"/>
  <c r="J38" i="4"/>
  <c r="I38" i="4"/>
  <c r="D38" i="4"/>
  <c r="S37" i="4"/>
  <c r="O37" i="4"/>
  <c r="K37" i="4"/>
  <c r="J37" i="4"/>
  <c r="I37" i="4"/>
  <c r="D37" i="4"/>
  <c r="S36" i="4"/>
  <c r="O36" i="4"/>
  <c r="K36" i="4"/>
  <c r="J36" i="4"/>
  <c r="I36" i="4"/>
  <c r="D36" i="4"/>
  <c r="S35" i="4"/>
  <c r="O35" i="4"/>
  <c r="K35" i="4"/>
  <c r="J35" i="4"/>
  <c r="I35" i="4"/>
  <c r="D35" i="4"/>
  <c r="S34" i="4"/>
  <c r="O34" i="4"/>
  <c r="K34" i="4"/>
  <c r="J34" i="4"/>
  <c r="I34" i="4"/>
  <c r="D34" i="4"/>
  <c r="S33" i="4"/>
  <c r="O33" i="4"/>
  <c r="K33" i="4"/>
  <c r="J33" i="4"/>
  <c r="I33" i="4"/>
  <c r="D33" i="4"/>
  <c r="S32" i="4"/>
  <c r="O32" i="4"/>
  <c r="K32" i="4"/>
  <c r="J32" i="4"/>
  <c r="I32" i="4"/>
  <c r="D32" i="4"/>
  <c r="S31" i="4"/>
  <c r="O31" i="4"/>
  <c r="K31" i="4"/>
  <c r="J31" i="4"/>
  <c r="I31" i="4"/>
  <c r="D31" i="4"/>
  <c r="S30" i="4"/>
  <c r="O30" i="4"/>
  <c r="K30" i="4"/>
  <c r="J30" i="4"/>
  <c r="I30" i="4"/>
  <c r="D30" i="4"/>
  <c r="S29" i="4"/>
  <c r="O29" i="4"/>
  <c r="K29" i="4"/>
  <c r="J29" i="4"/>
  <c r="I29" i="4"/>
  <c r="D29" i="4"/>
  <c r="S28" i="4"/>
  <c r="O28" i="4"/>
  <c r="K28" i="4"/>
  <c r="J28" i="4"/>
  <c r="I28" i="4"/>
  <c r="D28" i="4"/>
  <c r="S27" i="4"/>
  <c r="O27" i="4"/>
  <c r="K27" i="4"/>
  <c r="J27" i="4"/>
  <c r="I27" i="4"/>
  <c r="N27" i="4"/>
  <c r="D27" i="4"/>
  <c r="S26" i="4"/>
  <c r="O26" i="4"/>
  <c r="K26" i="4"/>
  <c r="J26" i="4"/>
  <c r="I26" i="4"/>
  <c r="D26" i="4"/>
  <c r="S25" i="4"/>
  <c r="O25" i="4"/>
  <c r="K25" i="4"/>
  <c r="J25" i="4"/>
  <c r="I25" i="4"/>
  <c r="D25" i="4"/>
  <c r="S24" i="4"/>
  <c r="R24" i="4"/>
  <c r="O24" i="4"/>
  <c r="K24" i="4"/>
  <c r="J24" i="4"/>
  <c r="I24" i="4"/>
  <c r="D24" i="4"/>
  <c r="S23" i="4"/>
  <c r="O23" i="4"/>
  <c r="K23" i="4"/>
  <c r="J23" i="4"/>
  <c r="I23" i="4"/>
  <c r="D23" i="4"/>
  <c r="S22" i="4"/>
  <c r="O22" i="4"/>
  <c r="K22" i="4"/>
  <c r="J22" i="4"/>
  <c r="I22" i="4"/>
  <c r="D22" i="4"/>
  <c r="S21" i="4"/>
  <c r="O21" i="4"/>
  <c r="K21" i="4"/>
  <c r="J21" i="4"/>
  <c r="I21" i="4"/>
  <c r="D21" i="4"/>
  <c r="S20" i="4"/>
  <c r="O20" i="4"/>
  <c r="K20" i="4"/>
  <c r="J20" i="4"/>
  <c r="I20" i="4"/>
  <c r="D20" i="4"/>
  <c r="S19" i="4"/>
  <c r="O19" i="4"/>
  <c r="K19" i="4"/>
  <c r="J19" i="4"/>
  <c r="I19" i="4"/>
  <c r="D19" i="4"/>
  <c r="S18" i="4"/>
  <c r="O18" i="4"/>
  <c r="K18" i="4"/>
  <c r="J18" i="4"/>
  <c r="I18" i="4"/>
  <c r="D18" i="4"/>
  <c r="S17" i="4"/>
  <c r="O17" i="4"/>
  <c r="K17" i="4"/>
  <c r="J17" i="4"/>
  <c r="I17" i="4"/>
  <c r="D17" i="4"/>
  <c r="S16" i="4"/>
  <c r="O16" i="4"/>
  <c r="K16" i="4"/>
  <c r="J16" i="4"/>
  <c r="I16" i="4"/>
  <c r="D16" i="4"/>
  <c r="S15" i="4"/>
  <c r="O15" i="4"/>
  <c r="K15" i="4"/>
  <c r="J15" i="4"/>
  <c r="I15" i="4"/>
  <c r="D15" i="4"/>
  <c r="S14" i="4"/>
  <c r="O14" i="4"/>
  <c r="K14" i="4"/>
  <c r="J14" i="4"/>
  <c r="I14" i="4"/>
  <c r="N14" i="4"/>
  <c r="D14" i="4"/>
  <c r="S13" i="4"/>
  <c r="O13" i="4"/>
  <c r="K13" i="4"/>
  <c r="J13" i="4"/>
  <c r="I13" i="4"/>
  <c r="D13" i="4"/>
  <c r="S12" i="4"/>
  <c r="O12" i="4"/>
  <c r="K12" i="4"/>
  <c r="J12" i="4"/>
  <c r="I12" i="4"/>
  <c r="D12" i="4"/>
  <c r="S11" i="4"/>
  <c r="O11" i="4"/>
  <c r="K11" i="4"/>
  <c r="J11" i="4"/>
  <c r="D11" i="4"/>
  <c r="S10" i="4"/>
  <c r="O10" i="4"/>
  <c r="K10" i="4"/>
  <c r="M10" i="4"/>
  <c r="J10" i="4"/>
  <c r="I10" i="4"/>
  <c r="D10" i="4"/>
  <c r="S9" i="4"/>
  <c r="O9" i="4"/>
  <c r="K9" i="4"/>
  <c r="J9" i="4"/>
  <c r="I9" i="4"/>
  <c r="D9" i="4"/>
  <c r="S8" i="4"/>
  <c r="O8" i="4"/>
  <c r="K8" i="4"/>
  <c r="J8" i="4"/>
  <c r="I8" i="4"/>
  <c r="S7" i="4"/>
  <c r="J7" i="4"/>
  <c r="I7" i="4"/>
  <c r="S99" i="3"/>
  <c r="O99" i="3"/>
  <c r="K99" i="3"/>
  <c r="I99" i="3"/>
  <c r="J99" i="3"/>
  <c r="D99" i="3"/>
  <c r="S98" i="3"/>
  <c r="O98" i="3"/>
  <c r="K98" i="3"/>
  <c r="I98" i="3"/>
  <c r="J98" i="3"/>
  <c r="D98" i="3"/>
  <c r="S97" i="3"/>
  <c r="O97" i="3"/>
  <c r="K97" i="3"/>
  <c r="I97" i="3"/>
  <c r="J97" i="3"/>
  <c r="D97" i="3"/>
  <c r="S96" i="3"/>
  <c r="O96" i="3"/>
  <c r="K96" i="3"/>
  <c r="I96" i="3"/>
  <c r="J96" i="3"/>
  <c r="D96" i="3"/>
  <c r="S95" i="3"/>
  <c r="O95" i="3"/>
  <c r="K95" i="3"/>
  <c r="I95" i="3"/>
  <c r="J95" i="3"/>
  <c r="D95" i="3"/>
  <c r="S94" i="3"/>
  <c r="O94" i="3"/>
  <c r="K94" i="3"/>
  <c r="I94" i="3"/>
  <c r="J94" i="3"/>
  <c r="D94" i="3"/>
  <c r="S93" i="3"/>
  <c r="O93" i="3"/>
  <c r="K93" i="3"/>
  <c r="I93" i="3"/>
  <c r="J93" i="3"/>
  <c r="D93" i="3"/>
  <c r="S92" i="3"/>
  <c r="O92" i="3"/>
  <c r="K92" i="3"/>
  <c r="I92" i="3"/>
  <c r="J92" i="3"/>
  <c r="R92" i="3"/>
  <c r="D92" i="3"/>
  <c r="S91" i="3"/>
  <c r="O91" i="3"/>
  <c r="K91" i="3"/>
  <c r="I91" i="3"/>
  <c r="J91" i="3"/>
  <c r="D91" i="3"/>
  <c r="S90" i="3"/>
  <c r="O90" i="3"/>
  <c r="K90" i="3"/>
  <c r="J90" i="3"/>
  <c r="R90" i="3"/>
  <c r="I90" i="3"/>
  <c r="D90" i="3"/>
  <c r="S89" i="3"/>
  <c r="O89" i="3"/>
  <c r="K89" i="3"/>
  <c r="J89" i="3"/>
  <c r="I89" i="3"/>
  <c r="D89" i="3"/>
  <c r="S88" i="3"/>
  <c r="O88" i="3"/>
  <c r="K88" i="3"/>
  <c r="J88" i="3"/>
  <c r="R88" i="3"/>
  <c r="I88" i="3"/>
  <c r="D88" i="3"/>
  <c r="S87" i="3"/>
  <c r="O87" i="3"/>
  <c r="K87" i="3"/>
  <c r="J87" i="3"/>
  <c r="I87" i="3"/>
  <c r="N87" i="3"/>
  <c r="D87" i="3"/>
  <c r="S86" i="3"/>
  <c r="O86" i="3"/>
  <c r="K86" i="3"/>
  <c r="J86" i="3"/>
  <c r="I86" i="3"/>
  <c r="D86" i="3"/>
  <c r="S85" i="3"/>
  <c r="O85" i="3"/>
  <c r="K85" i="3"/>
  <c r="J85" i="3"/>
  <c r="I85" i="3"/>
  <c r="D85" i="3"/>
  <c r="S84" i="3"/>
  <c r="O84" i="3"/>
  <c r="K84" i="3"/>
  <c r="J84" i="3"/>
  <c r="R84" i="3"/>
  <c r="I84" i="3"/>
  <c r="N84" i="3"/>
  <c r="D84" i="3"/>
  <c r="S83" i="3"/>
  <c r="O83" i="3"/>
  <c r="K83" i="3"/>
  <c r="J83" i="3"/>
  <c r="R83" i="3"/>
  <c r="I83" i="3"/>
  <c r="D83" i="3"/>
  <c r="S82" i="3"/>
  <c r="O82" i="3"/>
  <c r="K82" i="3"/>
  <c r="J82" i="3"/>
  <c r="I82" i="3"/>
  <c r="N82" i="3"/>
  <c r="D82" i="3"/>
  <c r="S81" i="3"/>
  <c r="O81" i="3"/>
  <c r="K81" i="3"/>
  <c r="J81" i="3"/>
  <c r="I81" i="3"/>
  <c r="N81" i="3"/>
  <c r="D81" i="3"/>
  <c r="S80" i="3"/>
  <c r="O80" i="3"/>
  <c r="K80" i="3"/>
  <c r="J80" i="3"/>
  <c r="R80" i="3"/>
  <c r="I80" i="3"/>
  <c r="D80" i="3"/>
  <c r="S79" i="3"/>
  <c r="O79" i="3"/>
  <c r="K79" i="3"/>
  <c r="J79" i="3"/>
  <c r="I79" i="3"/>
  <c r="D79" i="3"/>
  <c r="S78" i="3"/>
  <c r="O78" i="3"/>
  <c r="K78" i="3"/>
  <c r="J78" i="3"/>
  <c r="I78" i="3"/>
  <c r="D78" i="3"/>
  <c r="S77" i="3"/>
  <c r="O77" i="3"/>
  <c r="K77" i="3"/>
  <c r="J77" i="3"/>
  <c r="I77" i="3"/>
  <c r="D77" i="3"/>
  <c r="S76" i="3"/>
  <c r="O76" i="3"/>
  <c r="K76" i="3"/>
  <c r="J76" i="3"/>
  <c r="I76" i="3"/>
  <c r="D76" i="3"/>
  <c r="S75" i="3"/>
  <c r="O75" i="3"/>
  <c r="K75" i="3"/>
  <c r="J75" i="3"/>
  <c r="I75" i="3"/>
  <c r="D75" i="3"/>
  <c r="S74" i="3"/>
  <c r="O74" i="3"/>
  <c r="K74" i="3"/>
  <c r="J74" i="3"/>
  <c r="I74" i="3"/>
  <c r="D74" i="3"/>
  <c r="S73" i="3"/>
  <c r="O73" i="3"/>
  <c r="K73" i="3"/>
  <c r="J73" i="3"/>
  <c r="I73" i="3"/>
  <c r="D73" i="3"/>
  <c r="S72" i="3"/>
  <c r="O72" i="3"/>
  <c r="K72" i="3"/>
  <c r="J72" i="3"/>
  <c r="R72" i="3"/>
  <c r="I72" i="3"/>
  <c r="D72" i="3"/>
  <c r="S71" i="3"/>
  <c r="O71" i="3"/>
  <c r="K71" i="3"/>
  <c r="J71" i="3"/>
  <c r="I71" i="3"/>
  <c r="D71" i="3"/>
  <c r="S70" i="3"/>
  <c r="O70" i="3"/>
  <c r="K70" i="3"/>
  <c r="J70" i="3"/>
  <c r="I70" i="3"/>
  <c r="N70" i="3"/>
  <c r="D70" i="3"/>
  <c r="S69" i="3"/>
  <c r="O69" i="3"/>
  <c r="K69" i="3"/>
  <c r="J69" i="3"/>
  <c r="I69" i="3"/>
  <c r="N69" i="3"/>
  <c r="D69" i="3"/>
  <c r="S68" i="3"/>
  <c r="O68" i="3"/>
  <c r="K68" i="3"/>
  <c r="J68" i="3"/>
  <c r="R68" i="3"/>
  <c r="I68" i="3"/>
  <c r="N68" i="3"/>
  <c r="D68" i="3"/>
  <c r="S67" i="3"/>
  <c r="O67" i="3"/>
  <c r="K67" i="3"/>
  <c r="J67" i="3"/>
  <c r="I67" i="3"/>
  <c r="N67" i="3"/>
  <c r="D67" i="3"/>
  <c r="S66" i="3"/>
  <c r="O66" i="3"/>
  <c r="K66" i="3"/>
  <c r="J66" i="3"/>
  <c r="I66" i="3"/>
  <c r="D66" i="3"/>
  <c r="S65" i="3"/>
  <c r="O65" i="3"/>
  <c r="K65" i="3"/>
  <c r="J65" i="3"/>
  <c r="I65" i="3"/>
  <c r="D65" i="3"/>
  <c r="S64" i="3"/>
  <c r="O64" i="3"/>
  <c r="K64" i="3"/>
  <c r="J64" i="3"/>
  <c r="R64" i="3"/>
  <c r="I64" i="3"/>
  <c r="D64" i="3"/>
  <c r="S63" i="3"/>
  <c r="O63" i="3"/>
  <c r="K63" i="3"/>
  <c r="J63" i="3"/>
  <c r="I63" i="3"/>
  <c r="D63" i="3"/>
  <c r="S62" i="3"/>
  <c r="O62" i="3"/>
  <c r="K62" i="3"/>
  <c r="J62" i="3"/>
  <c r="I62" i="3"/>
  <c r="D62" i="3"/>
  <c r="S61" i="3"/>
  <c r="O61" i="3"/>
  <c r="K61" i="3"/>
  <c r="J61" i="3"/>
  <c r="I61" i="3"/>
  <c r="D61" i="3"/>
  <c r="S60" i="3"/>
  <c r="O60" i="3"/>
  <c r="K60" i="3"/>
  <c r="J60" i="3"/>
  <c r="R60" i="3"/>
  <c r="I60" i="3"/>
  <c r="D60" i="3"/>
  <c r="S59" i="3"/>
  <c r="O59" i="3"/>
  <c r="K59" i="3"/>
  <c r="J59" i="3"/>
  <c r="I59" i="3"/>
  <c r="D59" i="3"/>
  <c r="S58" i="3"/>
  <c r="O58" i="3"/>
  <c r="K58" i="3"/>
  <c r="I58" i="3"/>
  <c r="J58" i="3"/>
  <c r="R58" i="3"/>
  <c r="D58" i="3"/>
  <c r="S57" i="3"/>
  <c r="O57" i="3"/>
  <c r="K57" i="3"/>
  <c r="I57" i="3"/>
  <c r="J57" i="3"/>
  <c r="D57" i="3"/>
  <c r="S56" i="3"/>
  <c r="O56" i="3"/>
  <c r="K56" i="3"/>
  <c r="I56" i="3"/>
  <c r="J56" i="3"/>
  <c r="R56" i="3"/>
  <c r="D56" i="3"/>
  <c r="S55" i="3"/>
  <c r="O55" i="3"/>
  <c r="K55" i="3"/>
  <c r="I55" i="3"/>
  <c r="J55" i="3"/>
  <c r="D55" i="3"/>
  <c r="S54" i="3"/>
  <c r="O54" i="3"/>
  <c r="K54" i="3"/>
  <c r="I54" i="3"/>
  <c r="J54" i="3"/>
  <c r="D54" i="3"/>
  <c r="S53" i="3"/>
  <c r="O53" i="3"/>
  <c r="K53" i="3"/>
  <c r="I53" i="3"/>
  <c r="J53" i="3"/>
  <c r="D53" i="3"/>
  <c r="S52" i="3"/>
  <c r="O52" i="3"/>
  <c r="K52" i="3"/>
  <c r="I52" i="3"/>
  <c r="J52" i="3"/>
  <c r="R52" i="3"/>
  <c r="D52" i="3"/>
  <c r="S51" i="3"/>
  <c r="O51" i="3"/>
  <c r="K51" i="3"/>
  <c r="I51" i="3"/>
  <c r="J51" i="3"/>
  <c r="D51" i="3"/>
  <c r="S50" i="3"/>
  <c r="O50" i="3"/>
  <c r="K50" i="3"/>
  <c r="I50" i="3"/>
  <c r="J50" i="3"/>
  <c r="D50" i="3"/>
  <c r="S49" i="3"/>
  <c r="O49" i="3"/>
  <c r="K49" i="3"/>
  <c r="I49" i="3"/>
  <c r="J49" i="3"/>
  <c r="D49" i="3"/>
  <c r="S48" i="3"/>
  <c r="O48" i="3"/>
  <c r="K48" i="3"/>
  <c r="I48" i="3"/>
  <c r="J48" i="3"/>
  <c r="R48" i="3"/>
  <c r="D48" i="3"/>
  <c r="S47" i="3"/>
  <c r="O47" i="3"/>
  <c r="K47" i="3"/>
  <c r="I47" i="3"/>
  <c r="J47" i="3"/>
  <c r="D47" i="3"/>
  <c r="S46" i="3"/>
  <c r="O46" i="3"/>
  <c r="K46" i="3"/>
  <c r="I46" i="3"/>
  <c r="J46" i="3"/>
  <c r="D46" i="3"/>
  <c r="S45" i="3"/>
  <c r="O45" i="3"/>
  <c r="K45" i="3"/>
  <c r="I45" i="3"/>
  <c r="J45" i="3"/>
  <c r="D45" i="3"/>
  <c r="S44" i="3"/>
  <c r="O44" i="3"/>
  <c r="K44" i="3"/>
  <c r="I44" i="3"/>
  <c r="J44" i="3"/>
  <c r="R44" i="3"/>
  <c r="D44" i="3"/>
  <c r="S43" i="3"/>
  <c r="O43" i="3"/>
  <c r="K43" i="3"/>
  <c r="I43" i="3"/>
  <c r="J43" i="3"/>
  <c r="D43" i="3"/>
  <c r="S42" i="3"/>
  <c r="O42" i="3"/>
  <c r="K42" i="3"/>
  <c r="I42" i="3"/>
  <c r="J42" i="3"/>
  <c r="D42" i="3"/>
  <c r="S41" i="3"/>
  <c r="O41" i="3"/>
  <c r="K41" i="3"/>
  <c r="I41" i="3"/>
  <c r="N41" i="3"/>
  <c r="D41" i="3"/>
  <c r="S40" i="3"/>
  <c r="O40" i="3"/>
  <c r="K40" i="3"/>
  <c r="I40" i="3"/>
  <c r="J40" i="3"/>
  <c r="R40" i="3"/>
  <c r="D40" i="3"/>
  <c r="S39" i="3"/>
  <c r="O39" i="3"/>
  <c r="K39" i="3"/>
  <c r="I39" i="3"/>
  <c r="N39" i="3"/>
  <c r="D39" i="3"/>
  <c r="S38" i="3"/>
  <c r="O38" i="3"/>
  <c r="K38" i="3"/>
  <c r="I38" i="3"/>
  <c r="J38" i="3"/>
  <c r="D38" i="3"/>
  <c r="S37" i="3"/>
  <c r="O37" i="3"/>
  <c r="K37" i="3"/>
  <c r="I37" i="3"/>
  <c r="J37" i="3"/>
  <c r="D37" i="3"/>
  <c r="S36" i="3"/>
  <c r="O36" i="3"/>
  <c r="K36" i="3"/>
  <c r="I36" i="3"/>
  <c r="J36" i="3"/>
  <c r="D36" i="3"/>
  <c r="S35" i="3"/>
  <c r="O35" i="3"/>
  <c r="K35" i="3"/>
  <c r="I35" i="3"/>
  <c r="J35" i="3"/>
  <c r="D35" i="3"/>
  <c r="S34" i="3"/>
  <c r="O34" i="3"/>
  <c r="K34" i="3"/>
  <c r="I34" i="3"/>
  <c r="J34" i="3"/>
  <c r="D34" i="3"/>
  <c r="S33" i="3"/>
  <c r="O33" i="3"/>
  <c r="K33" i="3"/>
  <c r="I33" i="3"/>
  <c r="J33" i="3"/>
  <c r="D33" i="3"/>
  <c r="S32" i="3"/>
  <c r="O32" i="3"/>
  <c r="K32" i="3"/>
  <c r="I32" i="3"/>
  <c r="J32" i="3"/>
  <c r="R32" i="3"/>
  <c r="D32" i="3"/>
  <c r="S31" i="3"/>
  <c r="O31" i="3"/>
  <c r="K31" i="3"/>
  <c r="I31" i="3"/>
  <c r="J31" i="3"/>
  <c r="D31" i="3"/>
  <c r="S30" i="3"/>
  <c r="O30" i="3"/>
  <c r="K30" i="3"/>
  <c r="I30" i="3"/>
  <c r="J30" i="3"/>
  <c r="D30" i="3"/>
  <c r="S29" i="3"/>
  <c r="O29" i="3"/>
  <c r="K29" i="3"/>
  <c r="I29" i="3"/>
  <c r="J29" i="3"/>
  <c r="D29" i="3"/>
  <c r="S28" i="3"/>
  <c r="O28" i="3"/>
  <c r="K28" i="3"/>
  <c r="I28" i="3"/>
  <c r="J28" i="3"/>
  <c r="D28" i="3"/>
  <c r="S27" i="3"/>
  <c r="O27" i="3"/>
  <c r="K27" i="3"/>
  <c r="I27" i="3"/>
  <c r="J27" i="3"/>
  <c r="R27" i="3"/>
  <c r="D27" i="3"/>
  <c r="S26" i="3"/>
  <c r="O26" i="3"/>
  <c r="K26" i="3"/>
  <c r="I26" i="3"/>
  <c r="J26" i="3"/>
  <c r="D26" i="3"/>
  <c r="S25" i="3"/>
  <c r="O25" i="3"/>
  <c r="K25" i="3"/>
  <c r="I25" i="3"/>
  <c r="J25" i="3"/>
  <c r="D25" i="3"/>
  <c r="S24" i="3"/>
  <c r="O24" i="3"/>
  <c r="K24" i="3"/>
  <c r="I24" i="3"/>
  <c r="J24" i="3"/>
  <c r="D24" i="3"/>
  <c r="S23" i="3"/>
  <c r="O23" i="3"/>
  <c r="K23" i="3"/>
  <c r="I23" i="3"/>
  <c r="D23" i="3"/>
  <c r="S22" i="3"/>
  <c r="O22" i="3"/>
  <c r="K22" i="3"/>
  <c r="I22" i="3"/>
  <c r="J22" i="3"/>
  <c r="D22" i="3"/>
  <c r="S21" i="3"/>
  <c r="O21" i="3"/>
  <c r="K21" i="3"/>
  <c r="I21" i="3"/>
  <c r="J21" i="3"/>
  <c r="D21" i="3"/>
  <c r="S20" i="3"/>
  <c r="O20" i="3"/>
  <c r="K20" i="3"/>
  <c r="I20" i="3"/>
  <c r="J20" i="3"/>
  <c r="R20" i="3"/>
  <c r="D20" i="3"/>
  <c r="S19" i="3"/>
  <c r="O19" i="3"/>
  <c r="K19" i="3"/>
  <c r="I19" i="3"/>
  <c r="J19" i="3"/>
  <c r="D19" i="3"/>
  <c r="S18" i="3"/>
  <c r="O18" i="3"/>
  <c r="K18" i="3"/>
  <c r="I18" i="3"/>
  <c r="J18" i="3"/>
  <c r="D18" i="3"/>
  <c r="S17" i="3"/>
  <c r="O17" i="3"/>
  <c r="K17" i="3"/>
  <c r="I17" i="3"/>
  <c r="J17" i="3"/>
  <c r="D17" i="3"/>
  <c r="S16" i="3"/>
  <c r="O16" i="3"/>
  <c r="K16" i="3"/>
  <c r="I16" i="3"/>
  <c r="J16" i="3"/>
  <c r="D16" i="3"/>
  <c r="S15" i="3"/>
  <c r="K15" i="3"/>
  <c r="I15" i="3"/>
  <c r="J15" i="3"/>
  <c r="D15" i="3"/>
  <c r="S14" i="3"/>
  <c r="O14" i="3"/>
  <c r="K14" i="3"/>
  <c r="I14" i="3"/>
  <c r="J14" i="3"/>
  <c r="D14" i="3"/>
  <c r="S13" i="3"/>
  <c r="O13" i="3"/>
  <c r="K13" i="3"/>
  <c r="I13" i="3"/>
  <c r="J13" i="3"/>
  <c r="D13" i="3"/>
  <c r="S12" i="3"/>
  <c r="O12" i="3"/>
  <c r="K12" i="3"/>
  <c r="I12" i="3"/>
  <c r="J12" i="3"/>
  <c r="D12" i="3"/>
  <c r="S11" i="3"/>
  <c r="O11" i="3"/>
  <c r="K11" i="3"/>
  <c r="I11" i="3"/>
  <c r="J11" i="3"/>
  <c r="R11" i="3"/>
  <c r="D11" i="3"/>
  <c r="S10" i="3"/>
  <c r="O10" i="3"/>
  <c r="K10" i="3"/>
  <c r="I10" i="3"/>
  <c r="J10" i="3"/>
  <c r="D10" i="3"/>
  <c r="S9" i="3"/>
  <c r="O9" i="3"/>
  <c r="K9" i="3"/>
  <c r="I9" i="3"/>
  <c r="J9" i="3"/>
  <c r="D9" i="3"/>
  <c r="S8" i="3"/>
  <c r="O8" i="3"/>
  <c r="K8" i="3"/>
  <c r="I8" i="3"/>
  <c r="J8" i="3"/>
  <c r="D8" i="3"/>
  <c r="S7" i="3"/>
  <c r="J7" i="3"/>
  <c r="R7" i="3"/>
  <c r="I7" i="3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AD7" i="2"/>
  <c r="N52" i="3"/>
  <c r="N56" i="3"/>
  <c r="N10" i="4"/>
  <c r="N40" i="3"/>
  <c r="N14" i="3"/>
  <c r="N18" i="3"/>
  <c r="N22" i="3"/>
  <c r="N26" i="3"/>
  <c r="N30" i="3"/>
  <c r="N34" i="3"/>
  <c r="N38" i="3"/>
  <c r="N42" i="3"/>
  <c r="N54" i="3"/>
  <c r="N58" i="3"/>
  <c r="N13" i="3"/>
  <c r="N17" i="3"/>
  <c r="R86" i="3"/>
  <c r="R87" i="3"/>
  <c r="R10" i="3"/>
  <c r="N23" i="3"/>
  <c r="J23" i="3"/>
  <c r="R23" i="3"/>
  <c r="N98" i="3"/>
  <c r="R62" i="3"/>
  <c r="R66" i="3"/>
  <c r="R69" i="3"/>
  <c r="R70" i="3"/>
  <c r="R71" i="3"/>
  <c r="R74" i="3"/>
  <c r="R78" i="3"/>
  <c r="R79" i="3"/>
  <c r="R82" i="3"/>
  <c r="R13" i="3"/>
  <c r="R14" i="3"/>
  <c r="R15" i="3"/>
  <c r="R16" i="3"/>
  <c r="R18" i="3"/>
  <c r="R19" i="3"/>
  <c r="R22" i="3"/>
  <c r="R24" i="3"/>
  <c r="R26" i="3"/>
  <c r="R91" i="3"/>
  <c r="R94" i="3"/>
  <c r="R95" i="3"/>
  <c r="R98" i="3"/>
  <c r="N9" i="3"/>
  <c r="N10" i="3"/>
  <c r="R30" i="3"/>
  <c r="R31" i="3"/>
  <c r="R34" i="3"/>
  <c r="R35" i="3"/>
  <c r="R38" i="3"/>
  <c r="J39" i="3"/>
  <c r="J41" i="3"/>
  <c r="R42" i="3"/>
  <c r="R46" i="3"/>
  <c r="R50" i="3"/>
  <c r="R54" i="3"/>
  <c r="N90" i="3"/>
  <c r="R73" i="4"/>
  <c r="R8" i="4"/>
  <c r="R12" i="4"/>
  <c r="R16" i="4"/>
  <c r="R20" i="4"/>
  <c r="N43" i="4"/>
  <c r="R46" i="4"/>
  <c r="N51" i="4"/>
  <c r="R57" i="4"/>
  <c r="N68" i="4"/>
  <c r="N75" i="4"/>
  <c r="R78" i="4"/>
  <c r="R81" i="4"/>
  <c r="R21" i="4"/>
  <c r="R28" i="4"/>
  <c r="R32" i="4"/>
  <c r="R36" i="4"/>
  <c r="R68" i="4"/>
  <c r="R60" i="4"/>
  <c r="N30" i="4"/>
  <c r="N34" i="4"/>
  <c r="R44" i="4"/>
  <c r="R52" i="4"/>
  <c r="N60" i="4"/>
  <c r="N70" i="4"/>
  <c r="R76" i="4"/>
  <c r="R84" i="4"/>
  <c r="R88" i="4"/>
  <c r="R92" i="4"/>
  <c r="R96" i="4"/>
  <c r="N39" i="4"/>
  <c r="N42" i="4"/>
  <c r="N88" i="4"/>
  <c r="N96" i="4"/>
  <c r="N19" i="4"/>
  <c r="N23" i="4"/>
  <c r="N26" i="4"/>
  <c r="N44" i="4"/>
  <c r="N76" i="4"/>
  <c r="N31" i="3"/>
  <c r="N53" i="3"/>
  <c r="N57" i="3"/>
  <c r="N71" i="3"/>
  <c r="N79" i="3"/>
  <c r="N89" i="3"/>
  <c r="N95" i="3"/>
  <c r="N72" i="3"/>
  <c r="N76" i="3"/>
  <c r="N92" i="3"/>
  <c r="R36" i="3"/>
  <c r="N15" i="3"/>
  <c r="N55" i="3"/>
  <c r="N18" i="4"/>
  <c r="R56" i="4"/>
  <c r="R66" i="4"/>
  <c r="R13" i="4"/>
  <c r="R29" i="4"/>
  <c r="N35" i="4"/>
  <c r="R45" i="4"/>
  <c r="R50" i="4"/>
  <c r="N54" i="4"/>
  <c r="N59" i="4"/>
  <c r="R72" i="4"/>
  <c r="R77" i="4"/>
  <c r="R82" i="4"/>
  <c r="N99" i="4"/>
  <c r="R17" i="4"/>
  <c r="R33" i="4"/>
  <c r="R64" i="4"/>
  <c r="R69" i="4"/>
  <c r="R74" i="4"/>
  <c r="R86" i="4"/>
  <c r="N92" i="4"/>
  <c r="N11" i="4"/>
  <c r="R61" i="4"/>
  <c r="R90" i="4"/>
  <c r="R37" i="4"/>
  <c r="R9" i="4"/>
  <c r="N15" i="4"/>
  <c r="N22" i="4"/>
  <c r="R25" i="4"/>
  <c r="N31" i="4"/>
  <c r="N38" i="4"/>
  <c r="R41" i="4"/>
  <c r="R48" i="4"/>
  <c r="N52" i="4"/>
  <c r="R53" i="4"/>
  <c r="R58" i="4"/>
  <c r="N62" i="4"/>
  <c r="R63" i="4"/>
  <c r="N67" i="4"/>
  <c r="R80" i="4"/>
  <c r="N84" i="4"/>
  <c r="R94" i="4"/>
  <c r="R85" i="4"/>
  <c r="R93" i="4"/>
  <c r="R98" i="4"/>
  <c r="R11" i="4"/>
  <c r="R14" i="4"/>
  <c r="R19" i="4"/>
  <c r="R22" i="4"/>
  <c r="R27" i="4"/>
  <c r="R30" i="4"/>
  <c r="R35" i="4"/>
  <c r="R38" i="4"/>
  <c r="R43" i="4"/>
  <c r="N48" i="4"/>
  <c r="N55" i="4"/>
  <c r="N58" i="4"/>
  <c r="R59" i="4"/>
  <c r="N64" i="4"/>
  <c r="N71" i="4"/>
  <c r="N74" i="4"/>
  <c r="R75" i="4"/>
  <c r="N80" i="4"/>
  <c r="N86" i="4"/>
  <c r="R87" i="4"/>
  <c r="N94" i="4"/>
  <c r="R95" i="4"/>
  <c r="R55" i="4"/>
  <c r="R71" i="4"/>
  <c r="R89" i="4"/>
  <c r="R97" i="4"/>
  <c r="R99" i="4"/>
  <c r="R47" i="4"/>
  <c r="R79" i="4"/>
  <c r="R7" i="4"/>
  <c r="R10" i="4"/>
  <c r="R15" i="4"/>
  <c r="R18" i="4"/>
  <c r="R23" i="4"/>
  <c r="R26" i="4"/>
  <c r="R31" i="4"/>
  <c r="R34" i="4"/>
  <c r="R39" i="4"/>
  <c r="R42" i="4"/>
  <c r="N47" i="4"/>
  <c r="N50" i="4"/>
  <c r="R51" i="4"/>
  <c r="N56" i="4"/>
  <c r="N63" i="4"/>
  <c r="N66" i="4"/>
  <c r="R67" i="4"/>
  <c r="N72" i="4"/>
  <c r="N79" i="4"/>
  <c r="N82" i="4"/>
  <c r="R83" i="4"/>
  <c r="N90" i="4"/>
  <c r="R91" i="4"/>
  <c r="N98" i="4"/>
  <c r="N9" i="4"/>
  <c r="N13" i="4"/>
  <c r="N17" i="4"/>
  <c r="N21" i="4"/>
  <c r="N25" i="4"/>
  <c r="N29" i="4"/>
  <c r="N33" i="4"/>
  <c r="N37" i="4"/>
  <c r="N41" i="4"/>
  <c r="N45" i="4"/>
  <c r="N49" i="4"/>
  <c r="N53" i="4"/>
  <c r="N57" i="4"/>
  <c r="N61" i="4"/>
  <c r="N65" i="4"/>
  <c r="N69" i="4"/>
  <c r="N73" i="4"/>
  <c r="N77" i="4"/>
  <c r="N81" i="4"/>
  <c r="N85" i="4"/>
  <c r="N89" i="4"/>
  <c r="N93" i="4"/>
  <c r="N97" i="4"/>
  <c r="N8" i="4"/>
  <c r="N12" i="4"/>
  <c r="N16" i="4"/>
  <c r="N20" i="4"/>
  <c r="N24" i="4"/>
  <c r="N28" i="4"/>
  <c r="N32" i="4"/>
  <c r="N36" i="4"/>
  <c r="N40" i="4"/>
  <c r="N7" i="4"/>
  <c r="N83" i="4"/>
  <c r="N87" i="4"/>
  <c r="N91" i="4"/>
  <c r="N95" i="4"/>
  <c r="R8" i="3"/>
  <c r="R53" i="3"/>
  <c r="N12" i="3"/>
  <c r="N20" i="3"/>
  <c r="R41" i="3"/>
  <c r="R57" i="3"/>
  <c r="N59" i="3"/>
  <c r="R81" i="3"/>
  <c r="R89" i="3"/>
  <c r="N91" i="3"/>
  <c r="R97" i="3"/>
  <c r="N99" i="3"/>
  <c r="R29" i="3"/>
  <c r="R37" i="3"/>
  <c r="R51" i="3"/>
  <c r="R67" i="3"/>
  <c r="N28" i="3"/>
  <c r="N33" i="3"/>
  <c r="R39" i="3"/>
  <c r="N45" i="3"/>
  <c r="R55" i="3"/>
  <c r="N83" i="3"/>
  <c r="R17" i="3"/>
  <c r="N19" i="3"/>
  <c r="R25" i="3"/>
  <c r="R28" i="3"/>
  <c r="R33" i="3"/>
  <c r="N35" i="3"/>
  <c r="R43" i="3"/>
  <c r="N44" i="3"/>
  <c r="R45" i="3"/>
  <c r="N46" i="3"/>
  <c r="N47" i="3"/>
  <c r="N49" i="3"/>
  <c r="R59" i="3"/>
  <c r="N60" i="3"/>
  <c r="R61" i="3"/>
  <c r="N62" i="3"/>
  <c r="N63" i="3"/>
  <c r="N65" i="3"/>
  <c r="R73" i="3"/>
  <c r="N74" i="3"/>
  <c r="N75" i="3"/>
  <c r="N77" i="3"/>
  <c r="N80" i="3"/>
  <c r="N85" i="3"/>
  <c r="N88" i="3"/>
  <c r="N93" i="3"/>
  <c r="N96" i="3"/>
  <c r="R99" i="3"/>
  <c r="R21" i="3"/>
  <c r="N25" i="3"/>
  <c r="N36" i="3"/>
  <c r="N43" i="3"/>
  <c r="N61" i="3"/>
  <c r="N73" i="3"/>
  <c r="R76" i="3"/>
  <c r="N7" i="3"/>
  <c r="R9" i="3"/>
  <c r="N11" i="3"/>
  <c r="R12" i="3"/>
  <c r="N27" i="3"/>
  <c r="N8" i="3"/>
  <c r="N16" i="3"/>
  <c r="N21" i="3"/>
  <c r="N24" i="3"/>
  <c r="N29" i="3"/>
  <c r="N32" i="3"/>
  <c r="N37" i="3"/>
  <c r="R47" i="3"/>
  <c r="N48" i="3"/>
  <c r="R49" i="3"/>
  <c r="N50" i="3"/>
  <c r="N51" i="3"/>
  <c r="R63" i="3"/>
  <c r="N64" i="3"/>
  <c r="R65" i="3"/>
  <c r="N66" i="3"/>
  <c r="R75" i="3"/>
  <c r="R77" i="3"/>
  <c r="N78" i="3"/>
  <c r="R85" i="3"/>
  <c r="N86" i="3"/>
  <c r="R93" i="3"/>
  <c r="N94" i="3"/>
  <c r="R96" i="3"/>
  <c r="N97" i="3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C99" i="2"/>
  <c r="AC98" i="2"/>
  <c r="AC97" i="2"/>
  <c r="AC96" i="2"/>
  <c r="AC95" i="2"/>
  <c r="AC94" i="2"/>
  <c r="AC93" i="2"/>
  <c r="AC92" i="2"/>
  <c r="AC91" i="2"/>
  <c r="AC90" i="2"/>
  <c r="AC89" i="2"/>
  <c r="AC88" i="2"/>
  <c r="AC87" i="2"/>
  <c r="AC86" i="2"/>
  <c r="AC85" i="2"/>
  <c r="AC84" i="2"/>
  <c r="AC83" i="2"/>
  <c r="AC82" i="2"/>
  <c r="AC81" i="2"/>
  <c r="AC80" i="2"/>
  <c r="AC79" i="2"/>
  <c r="AC78" i="2"/>
  <c r="AC77" i="2"/>
  <c r="AC76" i="2"/>
  <c r="AC75" i="2"/>
  <c r="AC74" i="2"/>
  <c r="AC73" i="2"/>
  <c r="AC72" i="2"/>
  <c r="AC71" i="2"/>
  <c r="AC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C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AD8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AC18" i="2"/>
  <c r="AC16" i="2"/>
  <c r="AC17" i="2"/>
  <c r="AD18" i="2"/>
  <c r="AD17" i="2"/>
  <c r="AC14" i="2"/>
  <c r="AC15" i="2"/>
  <c r="AD16" i="2"/>
  <c r="AD15" i="2"/>
  <c r="AD14" i="2"/>
  <c r="AC13" i="2"/>
  <c r="AD13" i="2"/>
  <c r="AC12" i="2"/>
  <c r="AD12" i="2"/>
  <c r="AC9" i="2"/>
  <c r="AC10" i="2"/>
  <c r="AD9" i="2"/>
  <c r="AC7" i="2"/>
  <c r="AD11" i="2"/>
  <c r="AC11" i="2"/>
  <c r="AD10" i="2"/>
  <c r="AC8" i="2"/>
  <c r="O11" i="2"/>
  <c r="O12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R18" i="2"/>
  <c r="O17" i="2"/>
  <c r="O16" i="2"/>
  <c r="O15" i="2"/>
  <c r="O14" i="2"/>
  <c r="S14" i="2"/>
  <c r="O13" i="2"/>
  <c r="O10" i="2"/>
  <c r="O9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S7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F71" i="2"/>
  <c r="T71" i="2"/>
  <c r="D70" i="2"/>
  <c r="F70" i="2"/>
  <c r="T70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N31" i="2"/>
  <c r="J16" i="2"/>
  <c r="J15" i="2"/>
  <c r="J14" i="2"/>
  <c r="J13" i="2"/>
  <c r="J12" i="2"/>
  <c r="J11" i="2"/>
  <c r="J10" i="2"/>
  <c r="J9" i="2"/>
  <c r="J8" i="2"/>
  <c r="J7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N99" i="2"/>
  <c r="N98" i="2"/>
  <c r="N97" i="2"/>
  <c r="N96" i="2"/>
  <c r="N94" i="2"/>
  <c r="N92" i="2"/>
  <c r="N91" i="2"/>
  <c r="N90" i="2"/>
  <c r="N89" i="2"/>
  <c r="N88" i="2"/>
  <c r="N86" i="2"/>
  <c r="N84" i="2"/>
  <c r="N83" i="2"/>
  <c r="N82" i="2"/>
  <c r="N81" i="2"/>
  <c r="N80" i="2"/>
  <c r="N78" i="2"/>
  <c r="N76" i="2"/>
  <c r="N75" i="2"/>
  <c r="N74" i="2"/>
  <c r="N73" i="2"/>
  <c r="N72" i="2"/>
  <c r="N70" i="2"/>
  <c r="N68" i="2"/>
  <c r="N67" i="2"/>
  <c r="N66" i="2"/>
  <c r="N65" i="2"/>
  <c r="N64" i="2"/>
  <c r="N62" i="2"/>
  <c r="N60" i="2"/>
  <c r="N59" i="2"/>
  <c r="N58" i="2"/>
  <c r="N57" i="2"/>
  <c r="N56" i="2"/>
  <c r="N54" i="2"/>
  <c r="N52" i="2"/>
  <c r="N51" i="2"/>
  <c r="N50" i="2"/>
  <c r="N49" i="2"/>
  <c r="N48" i="2"/>
  <c r="N46" i="2"/>
  <c r="N44" i="2"/>
  <c r="N43" i="2"/>
  <c r="N42" i="2"/>
  <c r="N41" i="2"/>
  <c r="N40" i="2"/>
  <c r="N38" i="2"/>
  <c r="N36" i="2"/>
  <c r="N35" i="2"/>
  <c r="N34" i="2"/>
  <c r="N33" i="2"/>
  <c r="N32" i="2"/>
  <c r="N30" i="2"/>
  <c r="N28" i="2"/>
  <c r="N27" i="2"/>
  <c r="N26" i="2"/>
  <c r="N25" i="2"/>
  <c r="N24" i="2"/>
  <c r="N22" i="2"/>
  <c r="N20" i="2"/>
  <c r="N19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7" i="2"/>
  <c r="R16" i="2"/>
  <c r="S15" i="2"/>
  <c r="R14" i="2"/>
  <c r="S16" i="2"/>
  <c r="R15" i="2"/>
  <c r="S17" i="2"/>
  <c r="N17" i="2"/>
  <c r="N18" i="2"/>
  <c r="N23" i="2"/>
  <c r="S11" i="2"/>
  <c r="N37" i="2"/>
  <c r="N45" i="2"/>
  <c r="N53" i="2"/>
  <c r="N61" i="2"/>
  <c r="N69" i="2"/>
  <c r="N77" i="2"/>
  <c r="N85" i="2"/>
  <c r="N93" i="2"/>
  <c r="N16" i="2"/>
  <c r="N21" i="2"/>
  <c r="N29" i="2"/>
  <c r="S13" i="2"/>
  <c r="R13" i="2"/>
  <c r="N39" i="2"/>
  <c r="N47" i="2"/>
  <c r="N55" i="2"/>
  <c r="N63" i="2"/>
  <c r="N71" i="2"/>
  <c r="N79" i="2"/>
  <c r="N87" i="2"/>
  <c r="N95" i="2"/>
  <c r="N15" i="2"/>
  <c r="N14" i="2"/>
  <c r="N13" i="2"/>
  <c r="S12" i="2"/>
  <c r="N11" i="2"/>
  <c r="N10" i="2"/>
  <c r="N9" i="2"/>
  <c r="N8" i="2"/>
  <c r="R12" i="2"/>
  <c r="S9" i="2"/>
  <c r="S10" i="2"/>
  <c r="S8" i="2"/>
  <c r="N12" i="2"/>
  <c r="N7" i="2"/>
  <c r="R7" i="2"/>
  <c r="R8" i="2"/>
  <c r="R9" i="2"/>
  <c r="R11" i="2"/>
  <c r="R10" i="2"/>
  <c r="J8" i="7" l="1"/>
  <c r="H8" i="7"/>
  <c r="M8" i="7" l="1"/>
  <c r="N8" i="7" s="1"/>
  <c r="K8" i="7"/>
  <c r="F13" i="7"/>
  <c r="F14" i="7"/>
  <c r="G56" i="7" l="1"/>
  <c r="G30" i="7"/>
  <c r="C26" i="7"/>
  <c r="C58" i="7"/>
  <c r="G24" i="7"/>
  <c r="C17" i="7"/>
  <c r="G60" i="7"/>
  <c r="C55" i="7"/>
  <c r="G32" i="7"/>
  <c r="C24" i="7"/>
  <c r="G22" i="7"/>
  <c r="G23" i="7"/>
  <c r="G21" i="7"/>
  <c r="G42" i="7"/>
  <c r="G46" i="7"/>
  <c r="G49" i="7"/>
  <c r="G58" i="7"/>
  <c r="G33" i="7"/>
  <c r="C62" i="7"/>
  <c r="G57" i="7"/>
  <c r="G47" i="7"/>
  <c r="G31" i="7"/>
  <c r="C44" i="7"/>
  <c r="C23" i="7"/>
  <c r="G36" i="7"/>
  <c r="C61" i="7"/>
  <c r="C48" i="7"/>
  <c r="C59" i="7"/>
  <c r="G45" i="7"/>
  <c r="C42" i="7"/>
  <c r="C20" i="7"/>
  <c r="C43" i="7"/>
  <c r="G61" i="7"/>
  <c r="C32" i="7"/>
  <c r="G17" i="7"/>
  <c r="C46" i="7"/>
  <c r="C30" i="7"/>
  <c r="C22" i="7"/>
  <c r="C29" i="7"/>
  <c r="C57" i="7"/>
  <c r="C34" i="7"/>
  <c r="G44" i="7"/>
  <c r="G35" i="7"/>
  <c r="G19" i="7"/>
  <c r="G43" i="7"/>
  <c r="G20" i="7"/>
  <c r="G59" i="7"/>
  <c r="G25" i="7"/>
  <c r="G26" i="7"/>
  <c r="C47" i="7"/>
  <c r="G29" i="7"/>
  <c r="C45" i="7"/>
  <c r="C31" i="7"/>
  <c r="C35" i="7"/>
  <c r="C41" i="7"/>
  <c r="C37" i="7"/>
  <c r="C56" i="7"/>
  <c r="G41" i="7"/>
  <c r="C38" i="7"/>
  <c r="C25" i="7"/>
  <c r="C18" i="7"/>
  <c r="G38" i="7"/>
  <c r="G62" i="7"/>
  <c r="G34" i="7"/>
  <c r="C36" i="7"/>
  <c r="G48" i="7"/>
  <c r="G37" i="7"/>
  <c r="C21" i="7"/>
  <c r="C19" i="7"/>
  <c r="C54" i="7"/>
  <c r="C33" i="7"/>
  <c r="G54" i="7"/>
  <c r="G55" i="7"/>
  <c r="C60" i="7"/>
  <c r="C49" i="7"/>
  <c r="G18" i="7"/>
  <c r="G63" i="7" l="1"/>
  <c r="D43" i="7" l="1"/>
  <c r="D50" i="7"/>
  <c r="D42" i="7"/>
  <c r="D33" i="7"/>
  <c r="D25" i="7"/>
  <c r="D54" i="7"/>
  <c r="D26" i="7"/>
  <c r="D21" i="7"/>
  <c r="D32" i="7"/>
  <c r="D31" i="7"/>
  <c r="D20" i="7"/>
  <c r="D17" i="7"/>
  <c r="D48" i="7"/>
  <c r="D38" i="7"/>
  <c r="D55" i="7"/>
  <c r="D24" i="7"/>
  <c r="D18" i="7"/>
  <c r="D57" i="7"/>
  <c r="D59" i="7"/>
  <c r="D22" i="7"/>
  <c r="D36" i="7"/>
  <c r="D44" i="7"/>
  <c r="D29" i="7"/>
  <c r="D47" i="7"/>
  <c r="D61" i="7"/>
  <c r="D58" i="7"/>
  <c r="D49" i="7"/>
  <c r="D30" i="7"/>
  <c r="D41" i="7"/>
  <c r="D56" i="7"/>
  <c r="D53" i="7"/>
  <c r="D19" i="7"/>
  <c r="D37" i="7"/>
  <c r="D35" i="7"/>
  <c r="D62" i="7"/>
  <c r="D34" i="7"/>
  <c r="D46" i="7"/>
  <c r="D23" i="7"/>
  <c r="D45" i="7"/>
  <c r="D6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tc={13184EBF-1015-4B80-B317-E9CB003838DF}</author>
  </authors>
  <commentList>
    <comment ref="C3" authorId="0" shapeId="0" xr:uid="{13184EBF-1015-4B80-B317-E9CB003838DF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Airlift, use 2.5 GPM; for Zoeller MRP, use 35.5 GPM</t>
      </text>
    </comment>
  </commentList>
</comments>
</file>

<file path=xl/sharedStrings.xml><?xml version="1.0" encoding="utf-8"?>
<sst xmlns="http://schemas.openxmlformats.org/spreadsheetml/2006/main" count="274" uniqueCount="88">
  <si>
    <t>Date</t>
  </si>
  <si>
    <t>Notes</t>
  </si>
  <si>
    <t>Last Flow</t>
  </si>
  <si>
    <t>Days  Since</t>
  </si>
  <si>
    <t>Current Flow</t>
  </si>
  <si>
    <t>Flow Per Day</t>
  </si>
  <si>
    <t>Last  Cycles</t>
  </si>
  <si>
    <t>Curent Cycles</t>
  </si>
  <si>
    <t>Cycles Per Day</t>
  </si>
  <si>
    <t>Last Hours</t>
  </si>
  <si>
    <t>Current Hours</t>
  </si>
  <si>
    <t>Minutes Per Cycle</t>
  </si>
  <si>
    <t>Timer Setting</t>
  </si>
  <si>
    <t>Recirc Setting</t>
  </si>
  <si>
    <t>Avg Flow Per Day</t>
  </si>
  <si>
    <t>Avg Cycles  Per Day</t>
  </si>
  <si>
    <t>Avg Minutes Per Cycle</t>
  </si>
  <si>
    <t>Avg minutes per day</t>
  </si>
  <si>
    <t>Expected Minutes/Day</t>
  </si>
  <si>
    <t>Expected Cycles/Day</t>
  </si>
  <si>
    <t>Minutes per Day</t>
  </si>
  <si>
    <t>GPM</t>
  </si>
  <si>
    <t>On (min.)</t>
  </si>
  <si>
    <t>Off (min.)</t>
  </si>
  <si>
    <t>Current Cycles</t>
  </si>
  <si>
    <t>Flow Meter</t>
  </si>
  <si>
    <t>Effluent Pump</t>
  </si>
  <si>
    <t>Recirc Pump</t>
  </si>
  <si>
    <t>Flow multiplier</t>
  </si>
  <si>
    <t xml:space="preserve"> </t>
  </si>
  <si>
    <t>Cycle since last reading</t>
  </si>
  <si>
    <t>Cycles  Per Day</t>
  </si>
  <si>
    <t>Minutes per day</t>
  </si>
  <si>
    <t>Hours since last reading</t>
  </si>
  <si>
    <t>Effluent Pump #1</t>
  </si>
  <si>
    <t>Effluent Pump #2</t>
  </si>
  <si>
    <t>Effluent Pumps</t>
  </si>
  <si>
    <t>ES-25 Flow Meter</t>
  </si>
  <si>
    <t>Backflush Setting</t>
  </si>
  <si>
    <t>cycle interval</t>
  </si>
  <si>
    <t>On-Time</t>
  </si>
  <si>
    <t>Cycles per day</t>
  </si>
  <si>
    <t xml:space="preserve"> Recirc Pump</t>
  </si>
  <si>
    <t>Target Flow</t>
  </si>
  <si>
    <t>Pump Rate (GPM)</t>
  </si>
  <si>
    <t xml:space="preserve">   </t>
  </si>
  <si>
    <t>Covert cubic feet to gallons (for meters that read in cu.ft.)</t>
  </si>
  <si>
    <t>cu. ft.:</t>
  </si>
  <si>
    <t>gallons</t>
  </si>
  <si>
    <t>Seconds</t>
  </si>
  <si>
    <t>6-60 Minuets</t>
  </si>
  <si>
    <t>6-60 Seconds</t>
  </si>
  <si>
    <t>Minutes</t>
  </si>
  <si>
    <t>IDEAL Off Time</t>
  </si>
  <si>
    <t>Recirculation GPD</t>
  </si>
  <si>
    <t>OFF</t>
  </si>
  <si>
    <t>ON</t>
  </si>
  <si>
    <t>Seconds per hour</t>
  </si>
  <si>
    <t>Minutes per Hour</t>
  </si>
  <si>
    <t>GPD</t>
  </si>
  <si>
    <t xml:space="preserve"> GPH</t>
  </si>
  <si>
    <t>System Flow GPD</t>
  </si>
  <si>
    <t>Off Time per Cycle</t>
  </si>
  <si>
    <t>On Time per Cycle</t>
  </si>
  <si>
    <t>Recirculation on time</t>
  </si>
  <si>
    <t>Target recirculation gallons</t>
  </si>
  <si>
    <t>Max Minutes per day (Limit)</t>
  </si>
  <si>
    <t>GPH</t>
  </si>
  <si>
    <t>Recirc Pump Rate</t>
  </si>
  <si>
    <t>Recirc Minutes</t>
  </si>
  <si>
    <t>Recirc cycles per hour</t>
  </si>
  <si>
    <t>Maximum time per cycle</t>
  </si>
  <si>
    <t>Fixed Recirculation Pump Rates</t>
  </si>
  <si>
    <t>Variables</t>
  </si>
  <si>
    <t xml:space="preserve">  </t>
  </si>
  <si>
    <t>Only adjust values in the bright yellow fields</t>
  </si>
  <si>
    <t>Units</t>
  </si>
  <si>
    <t>Time in seconds</t>
  </si>
  <si>
    <t>Recirc multiplier (typ 3x)</t>
  </si>
  <si>
    <t>Grey dials: 1-10 sec.</t>
  </si>
  <si>
    <t>Grey dials: 1-10 min.</t>
  </si>
  <si>
    <t>Grey dials: 6-60 sec.</t>
  </si>
  <si>
    <t>Grey dials: 6-60 min.</t>
  </si>
  <si>
    <r>
      <t>Timer settings        (</t>
    </r>
    <r>
      <rPr>
        <b/>
        <sz val="11"/>
        <color rgb="FF0000FF"/>
        <rFont val="Calibri"/>
        <family val="2"/>
        <scheme val="minor"/>
      </rPr>
      <t>Blue Dials</t>
    </r>
    <r>
      <rPr>
        <b/>
        <sz val="11"/>
        <rFont val="Calibri"/>
        <family val="2"/>
        <scheme val="minor"/>
      </rPr>
      <t>)</t>
    </r>
  </si>
  <si>
    <t>Below are the suggested ON/OFF and Unit Settings for the multi-dial timers (see adjacent image)</t>
  </si>
  <si>
    <t>GPD Recirc</t>
  </si>
  <si>
    <t>GPD Flow</t>
  </si>
  <si>
    <t>Reverse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</si>
</sst>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0.0"/>
    <numFmt numFmtId="166" formatCode="#,##0.0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FF"/>
      <name val="Calibri"/>
      <family val="2"/>
      <scheme val="minor"/>
    </font>
    <font>
      <sz val="10"/>
      <color rgb="FF008000"/>
      <name val="Calibri"/>
      <family val="2"/>
      <scheme val="minor"/>
    </font>
    <font>
      <sz val="9"/>
      <color rgb="FF6600CC"/>
      <name val="Calibri"/>
      <family val="2"/>
      <scheme val="minor"/>
    </font>
    <font>
      <sz val="10"/>
      <color rgb="FF6600CC"/>
      <name val="Calibri"/>
      <family val="2"/>
      <scheme val="minor"/>
    </font>
    <font>
      <sz val="11"/>
      <color rgb="FF6600CC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33333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5">
    <xf numFmtId="0" fontId="0" fillId="0" borderId="0" xfId="0"/>
    <xf numFmtId="2" fontId="1" fillId="0" borderId="0" xfId="0" applyNumberFormat="1" applyFon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3" fontId="1" fillId="5" borderId="4" xfId="0" applyNumberFormat="1" applyFont="1" applyFill="1" applyBorder="1"/>
    <xf numFmtId="3" fontId="1" fillId="5" borderId="6" xfId="0" applyNumberFormat="1" applyFont="1" applyFill="1" applyBorder="1"/>
    <xf numFmtId="165" fontId="3" fillId="7" borderId="0" xfId="0" applyNumberFormat="1" applyFont="1" applyFill="1"/>
    <xf numFmtId="165" fontId="3" fillId="7" borderId="7" xfId="0" applyNumberFormat="1" applyFont="1" applyFill="1" applyBorder="1"/>
    <xf numFmtId="3" fontId="1" fillId="7" borderId="0" xfId="0" applyNumberFormat="1" applyFont="1" applyFill="1"/>
    <xf numFmtId="3" fontId="1" fillId="7" borderId="7" xfId="0" applyNumberFormat="1" applyFont="1" applyFill="1" applyBorder="1"/>
    <xf numFmtId="2" fontId="3" fillId="7" borderId="0" xfId="0" applyNumberFormat="1" applyFont="1" applyFill="1"/>
    <xf numFmtId="0" fontId="1" fillId="0" borderId="0" xfId="0" applyFont="1" applyAlignment="1">
      <alignment horizontal="center" vertical="center"/>
    </xf>
    <xf numFmtId="2" fontId="3" fillId="7" borderId="5" xfId="0" applyNumberFormat="1" applyFont="1" applyFill="1" applyBorder="1"/>
    <xf numFmtId="2" fontId="4" fillId="8" borderId="0" xfId="0" applyNumberFormat="1" applyFont="1" applyFill="1"/>
    <xf numFmtId="165" fontId="4" fillId="8" borderId="0" xfId="0" applyNumberFormat="1" applyFont="1" applyFill="1"/>
    <xf numFmtId="2" fontId="1" fillId="7" borderId="7" xfId="0" applyNumberFormat="1" applyFont="1" applyFill="1" applyBorder="1" applyAlignment="1">
      <alignment horizontal="center" wrapText="1"/>
    </xf>
    <xf numFmtId="165" fontId="6" fillId="7" borderId="0" xfId="0" applyNumberFormat="1" applyFont="1" applyFill="1"/>
    <xf numFmtId="2" fontId="7" fillId="7" borderId="0" xfId="0" applyNumberFormat="1" applyFont="1" applyFill="1"/>
    <xf numFmtId="165" fontId="1" fillId="7" borderId="0" xfId="0" applyNumberFormat="1" applyFont="1" applyFill="1"/>
    <xf numFmtId="165" fontId="1" fillId="7" borderId="7" xfId="0" applyNumberFormat="1" applyFont="1" applyFill="1" applyBorder="1"/>
    <xf numFmtId="165" fontId="3" fillId="0" borderId="0" xfId="0" applyNumberFormat="1" applyFont="1"/>
    <xf numFmtId="2" fontId="3" fillId="0" borderId="0" xfId="0" applyNumberFormat="1" applyFont="1"/>
    <xf numFmtId="1" fontId="6" fillId="7" borderId="0" xfId="0" applyNumberFormat="1" applyFont="1" applyFill="1"/>
    <xf numFmtId="1" fontId="7" fillId="7" borderId="0" xfId="0" applyNumberFormat="1" applyFont="1" applyFill="1"/>
    <xf numFmtId="1" fontId="7" fillId="7" borderId="7" xfId="0" applyNumberFormat="1" applyFont="1" applyFill="1" applyBorder="1"/>
    <xf numFmtId="1" fontId="6" fillId="7" borderId="7" xfId="0" applyNumberFormat="1" applyFont="1" applyFill="1" applyBorder="1"/>
    <xf numFmtId="165" fontId="6" fillId="7" borderId="7" xfId="0" applyNumberFormat="1" applyFont="1" applyFill="1" applyBorder="1"/>
    <xf numFmtId="2" fontId="7" fillId="7" borderId="7" xfId="0" applyNumberFormat="1" applyFont="1" applyFill="1" applyBorder="1"/>
    <xf numFmtId="2" fontId="3" fillId="7" borderId="7" xfId="0" applyNumberFormat="1" applyFont="1" applyFill="1" applyBorder="1"/>
    <xf numFmtId="2" fontId="3" fillId="7" borderId="8" xfId="0" applyNumberFormat="1" applyFont="1" applyFill="1" applyBorder="1"/>
    <xf numFmtId="165" fontId="3" fillId="5" borderId="5" xfId="0" applyNumberFormat="1" applyFont="1" applyFill="1" applyBorder="1"/>
    <xf numFmtId="165" fontId="3" fillId="5" borderId="8" xfId="0" applyNumberFormat="1" applyFont="1" applyFill="1" applyBorder="1"/>
    <xf numFmtId="165" fontId="1" fillId="8" borderId="0" xfId="0" applyNumberFormat="1" applyFont="1" applyFill="1"/>
    <xf numFmtId="2" fontId="0" fillId="8" borderId="7" xfId="0" applyNumberFormat="1" applyFill="1" applyBorder="1" applyAlignment="1">
      <alignment horizontal="center" wrapText="1"/>
    </xf>
    <xf numFmtId="1" fontId="1" fillId="8" borderId="0" xfId="0" applyNumberFormat="1" applyFont="1" applyFill="1"/>
    <xf numFmtId="1" fontId="0" fillId="0" borderId="0" xfId="0" applyNumberFormat="1"/>
    <xf numFmtId="1" fontId="1" fillId="8" borderId="7" xfId="0" applyNumberFormat="1" applyFont="1" applyFill="1" applyBorder="1"/>
    <xf numFmtId="2" fontId="4" fillId="8" borderId="7" xfId="0" applyNumberFormat="1" applyFont="1" applyFill="1" applyBorder="1"/>
    <xf numFmtId="165" fontId="1" fillId="8" borderId="7" xfId="0" applyNumberFormat="1" applyFont="1" applyFill="1" applyBorder="1"/>
    <xf numFmtId="165" fontId="4" fillId="8" borderId="7" xfId="0" applyNumberFormat="1" applyFont="1" applyFill="1" applyBorder="1"/>
    <xf numFmtId="1" fontId="5" fillId="8" borderId="3" xfId="0" applyNumberFormat="1" applyFont="1" applyFill="1" applyBorder="1" applyAlignment="1">
      <alignment vertical="center"/>
    </xf>
    <xf numFmtId="165" fontId="9" fillId="0" borderId="0" xfId="0" applyNumberFormat="1" applyFont="1"/>
    <xf numFmtId="165" fontId="9" fillId="8" borderId="0" xfId="0" applyNumberFormat="1" applyFont="1" applyFill="1"/>
    <xf numFmtId="165" fontId="9" fillId="8" borderId="7" xfId="0" applyNumberFormat="1" applyFont="1" applyFill="1" applyBorder="1"/>
    <xf numFmtId="1" fontId="9" fillId="0" borderId="0" xfId="0" applyNumberFormat="1" applyFont="1"/>
    <xf numFmtId="1" fontId="10" fillId="8" borderId="5" xfId="0" applyNumberFormat="1" applyFont="1" applyFill="1" applyBorder="1"/>
    <xf numFmtId="1" fontId="10" fillId="8" borderId="8" xfId="0" applyNumberFormat="1" applyFont="1" applyFill="1" applyBorder="1"/>
    <xf numFmtId="0" fontId="1" fillId="2" borderId="0" xfId="0" applyFont="1" applyFill="1"/>
    <xf numFmtId="0" fontId="1" fillId="9" borderId="0" xfId="0" applyFont="1" applyFill="1" applyProtection="1">
      <protection locked="0"/>
    </xf>
    <xf numFmtId="164" fontId="1" fillId="9" borderId="0" xfId="0" applyNumberFormat="1" applyFont="1" applyFill="1" applyProtection="1">
      <protection locked="0"/>
    </xf>
    <xf numFmtId="14" fontId="1" fillId="9" borderId="0" xfId="0" applyNumberFormat="1" applyFont="1" applyFill="1" applyProtection="1">
      <protection locked="0"/>
    </xf>
    <xf numFmtId="0" fontId="1" fillId="9" borderId="7" xfId="0" applyFont="1" applyFill="1" applyBorder="1" applyProtection="1">
      <protection locked="0"/>
    </xf>
    <xf numFmtId="164" fontId="1" fillId="9" borderId="7" xfId="0" applyNumberFormat="1" applyFont="1" applyFill="1" applyBorder="1" applyProtection="1">
      <protection locked="0"/>
    </xf>
    <xf numFmtId="3" fontId="1" fillId="4" borderId="0" xfId="0" applyNumberFormat="1" applyFont="1" applyFill="1" applyProtection="1">
      <protection locked="0"/>
    </xf>
    <xf numFmtId="3" fontId="1" fillId="4" borderId="7" xfId="0" applyNumberFormat="1" applyFont="1" applyFill="1" applyBorder="1" applyProtection="1">
      <protection locked="0"/>
    </xf>
    <xf numFmtId="1" fontId="1" fillId="6" borderId="4" xfId="0" applyNumberFormat="1" applyFont="1" applyFill="1" applyBorder="1" applyProtection="1">
      <protection locked="0"/>
    </xf>
    <xf numFmtId="1" fontId="1" fillId="6" borderId="0" xfId="0" applyNumberFormat="1" applyFont="1" applyFill="1" applyProtection="1">
      <protection locked="0"/>
    </xf>
    <xf numFmtId="1" fontId="1" fillId="6" borderId="6" xfId="0" applyNumberFormat="1" applyFont="1" applyFill="1" applyBorder="1" applyProtection="1">
      <protection locked="0"/>
    </xf>
    <xf numFmtId="1" fontId="1" fillId="6" borderId="7" xfId="0" applyNumberFormat="1" applyFont="1" applyFill="1" applyBorder="1" applyProtection="1">
      <protection locked="0"/>
    </xf>
    <xf numFmtId="166" fontId="1" fillId="6" borderId="0" xfId="0" applyNumberFormat="1" applyFont="1" applyFill="1" applyProtection="1">
      <protection locked="0"/>
    </xf>
    <xf numFmtId="166" fontId="1" fillId="6" borderId="7" xfId="0" applyNumberFormat="1" applyFont="1" applyFill="1" applyBorder="1" applyProtection="1">
      <protection locked="0"/>
    </xf>
    <xf numFmtId="165" fontId="0" fillId="3" borderId="0" xfId="0" applyNumberFormat="1" applyFill="1" applyProtection="1">
      <protection locked="0"/>
    </xf>
    <xf numFmtId="1" fontId="0" fillId="3" borderId="0" xfId="0" applyNumberFormat="1" applyFill="1" applyProtection="1">
      <protection locked="0"/>
    </xf>
    <xf numFmtId="0" fontId="1" fillId="3" borderId="0" xfId="0" applyFont="1" applyFill="1" applyProtection="1">
      <protection locked="0"/>
    </xf>
    <xf numFmtId="1" fontId="1" fillId="3" borderId="0" xfId="0" applyNumberFormat="1" applyFont="1" applyFill="1" applyProtection="1">
      <protection locked="0"/>
    </xf>
    <xf numFmtId="0" fontId="1" fillId="3" borderId="7" xfId="0" applyFont="1" applyFill="1" applyBorder="1" applyProtection="1">
      <protection locked="0"/>
    </xf>
    <xf numFmtId="1" fontId="1" fillId="3" borderId="7" xfId="0" applyNumberFormat="1" applyFont="1" applyFill="1" applyBorder="1" applyProtection="1">
      <protection locked="0"/>
    </xf>
    <xf numFmtId="0" fontId="0" fillId="3" borderId="0" xfId="0" applyFill="1" applyProtection="1">
      <protection locked="0"/>
    </xf>
    <xf numFmtId="165" fontId="1" fillId="3" borderId="0" xfId="0" applyNumberFormat="1" applyFont="1" applyFill="1" applyProtection="1">
      <protection locked="0"/>
    </xf>
    <xf numFmtId="165" fontId="1" fillId="3" borderId="7" xfId="0" applyNumberFormat="1" applyFont="1" applyFill="1" applyBorder="1" applyProtection="1">
      <protection locked="0"/>
    </xf>
    <xf numFmtId="2" fontId="1" fillId="7" borderId="6" xfId="0" applyNumberFormat="1" applyFont="1" applyFill="1" applyBorder="1" applyAlignment="1">
      <alignment horizontal="center" wrapText="1"/>
    </xf>
    <xf numFmtId="165" fontId="1" fillId="6" borderId="0" xfId="0" applyNumberFormat="1" applyFont="1" applyFill="1"/>
    <xf numFmtId="165" fontId="1" fillId="11" borderId="0" xfId="0" applyNumberFormat="1" applyFont="1" applyFill="1"/>
    <xf numFmtId="2" fontId="2" fillId="3" borderId="2" xfId="0" applyNumberFormat="1" applyFont="1" applyFill="1" applyBorder="1" applyAlignment="1" applyProtection="1">
      <alignment vertical="center"/>
      <protection locked="0"/>
    </xf>
    <xf numFmtId="1" fontId="8" fillId="8" borderId="2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1" fillId="0" borderId="0" xfId="0" applyNumberFormat="1" applyFont="1"/>
    <xf numFmtId="0" fontId="1" fillId="12" borderId="0" xfId="0" applyFont="1" applyFill="1" applyProtection="1">
      <protection locked="0"/>
    </xf>
    <xf numFmtId="0" fontId="1" fillId="11" borderId="0" xfId="0" applyFont="1" applyFill="1"/>
    <xf numFmtId="165" fontId="11" fillId="11" borderId="0" xfId="0" applyNumberFormat="1" applyFont="1" applyFill="1"/>
    <xf numFmtId="165" fontId="1" fillId="12" borderId="0" xfId="0" applyNumberFormat="1" applyFont="1" applyFill="1" applyProtection="1">
      <protection locked="0"/>
    </xf>
    <xf numFmtId="165" fontId="3" fillId="11" borderId="0" xfId="0" applyNumberFormat="1" applyFont="1" applyFill="1"/>
    <xf numFmtId="3" fontId="1" fillId="11" borderId="4" xfId="0" applyNumberFormat="1" applyFont="1" applyFill="1" applyBorder="1"/>
    <xf numFmtId="3" fontId="1" fillId="11" borderId="6" xfId="0" applyNumberFormat="1" applyFont="1" applyFill="1" applyBorder="1"/>
    <xf numFmtId="0" fontId="1" fillId="12" borderId="7" xfId="0" applyFont="1" applyFill="1" applyBorder="1" applyProtection="1">
      <protection locked="0"/>
    </xf>
    <xf numFmtId="0" fontId="1" fillId="11" borderId="7" xfId="0" applyFont="1" applyFill="1" applyBorder="1"/>
    <xf numFmtId="165" fontId="11" fillId="11" borderId="7" xfId="0" applyNumberFormat="1" applyFont="1" applyFill="1" applyBorder="1"/>
    <xf numFmtId="165" fontId="1" fillId="11" borderId="7" xfId="0" applyNumberFormat="1" applyFont="1" applyFill="1" applyBorder="1"/>
    <xf numFmtId="165" fontId="1" fillId="12" borderId="7" xfId="0" applyNumberFormat="1" applyFont="1" applyFill="1" applyBorder="1" applyProtection="1">
      <protection locked="0"/>
    </xf>
    <xf numFmtId="165" fontId="3" fillId="11" borderId="7" xfId="0" applyNumberFormat="1" applyFont="1" applyFill="1" applyBorder="1"/>
    <xf numFmtId="2" fontId="1" fillId="13" borderId="6" xfId="0" applyNumberFormat="1" applyFont="1" applyFill="1" applyBorder="1" applyAlignment="1">
      <alignment horizontal="center" wrapText="1"/>
    </xf>
    <xf numFmtId="2" fontId="1" fillId="13" borderId="7" xfId="0" applyNumberFormat="1" applyFont="1" applyFill="1" applyBorder="1" applyAlignment="1">
      <alignment horizontal="center" wrapText="1"/>
    </xf>
    <xf numFmtId="1" fontId="6" fillId="13" borderId="0" xfId="0" applyNumberFormat="1" applyFont="1" applyFill="1"/>
    <xf numFmtId="1" fontId="7" fillId="13" borderId="0" xfId="0" applyNumberFormat="1" applyFont="1" applyFill="1"/>
    <xf numFmtId="1" fontId="6" fillId="13" borderId="7" xfId="0" applyNumberFormat="1" applyFont="1" applyFill="1" applyBorder="1"/>
    <xf numFmtId="1" fontId="7" fillId="13" borderId="7" xfId="0" applyNumberFormat="1" applyFont="1" applyFill="1" applyBorder="1"/>
    <xf numFmtId="1" fontId="1" fillId="10" borderId="4" xfId="0" applyNumberFormat="1" applyFont="1" applyFill="1" applyBorder="1" applyProtection="1">
      <protection locked="0"/>
    </xf>
    <xf numFmtId="1" fontId="1" fillId="10" borderId="0" xfId="0" applyNumberFormat="1" applyFont="1" applyFill="1" applyProtection="1">
      <protection locked="0"/>
    </xf>
    <xf numFmtId="1" fontId="1" fillId="10" borderId="6" xfId="0" applyNumberFormat="1" applyFont="1" applyFill="1" applyBorder="1" applyProtection="1">
      <protection locked="0"/>
    </xf>
    <xf numFmtId="1" fontId="1" fillId="10" borderId="7" xfId="0" applyNumberFormat="1" applyFont="1" applyFill="1" applyBorder="1" applyProtection="1">
      <protection locked="0"/>
    </xf>
    <xf numFmtId="0" fontId="1" fillId="12" borderId="4" xfId="0" applyFont="1" applyFill="1" applyBorder="1"/>
    <xf numFmtId="165" fontId="1" fillId="12" borderId="0" xfId="0" applyNumberFormat="1" applyFont="1" applyFill="1"/>
    <xf numFmtId="0" fontId="1" fillId="2" borderId="8" xfId="0" applyFont="1" applyFill="1" applyBorder="1"/>
    <xf numFmtId="1" fontId="11" fillId="15" borderId="4" xfId="0" applyNumberFormat="1" applyFont="1" applyFill="1" applyBorder="1" applyProtection="1">
      <protection locked="0"/>
    </xf>
    <xf numFmtId="1" fontId="11" fillId="15" borderId="0" xfId="0" applyNumberFormat="1" applyFont="1" applyFill="1" applyProtection="1">
      <protection locked="0"/>
    </xf>
    <xf numFmtId="2" fontId="11" fillId="14" borderId="0" xfId="0" applyNumberFormat="1" applyFont="1" applyFill="1"/>
    <xf numFmtId="2" fontId="3" fillId="14" borderId="5" xfId="0" applyNumberFormat="1" applyFont="1" applyFill="1" applyBorder="1"/>
    <xf numFmtId="165" fontId="0" fillId="3" borderId="2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2" fontId="4" fillId="8" borderId="2" xfId="0" applyNumberFormat="1" applyFont="1" applyFill="1" applyBorder="1"/>
    <xf numFmtId="1" fontId="10" fillId="8" borderId="3" xfId="0" applyNumberFormat="1" applyFont="1" applyFill="1" applyBorder="1"/>
    <xf numFmtId="1" fontId="11" fillId="15" borderId="6" xfId="0" applyNumberFormat="1" applyFont="1" applyFill="1" applyBorder="1" applyProtection="1">
      <protection locked="0"/>
    </xf>
    <xf numFmtId="1" fontId="11" fillId="15" borderId="7" xfId="0" applyNumberFormat="1" applyFont="1" applyFill="1" applyBorder="1" applyProtection="1">
      <protection locked="0"/>
    </xf>
    <xf numFmtId="2" fontId="11" fillId="14" borderId="7" xfId="0" applyNumberFormat="1" applyFont="1" applyFill="1" applyBorder="1"/>
    <xf numFmtId="2" fontId="3" fillId="14" borderId="8" xfId="0" applyNumberFormat="1" applyFont="1" applyFill="1" applyBorder="1"/>
    <xf numFmtId="165" fontId="3" fillId="11" borderId="5" xfId="0" applyNumberFormat="1" applyFont="1" applyFill="1" applyBorder="1"/>
    <xf numFmtId="165" fontId="3" fillId="11" borderId="8" xfId="0" applyNumberFormat="1" applyFont="1" applyFill="1" applyBorder="1"/>
    <xf numFmtId="0" fontId="1" fillId="9" borderId="2" xfId="0" applyFont="1" applyFill="1" applyBorder="1"/>
    <xf numFmtId="3" fontId="1" fillId="4" borderId="1" xfId="0" applyNumberFormat="1" applyFont="1" applyFill="1" applyBorder="1"/>
    <xf numFmtId="0" fontId="1" fillId="6" borderId="0" xfId="0" applyFont="1" applyFill="1"/>
    <xf numFmtId="1" fontId="0" fillId="3" borderId="2" xfId="0" applyNumberFormat="1" applyFill="1" applyBorder="1"/>
    <xf numFmtId="0" fontId="0" fillId="3" borderId="2" xfId="0" applyFill="1" applyBorder="1"/>
    <xf numFmtId="0" fontId="1" fillId="2" borderId="7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9" borderId="1" xfId="0" applyFont="1" applyFill="1" applyBorder="1" applyProtection="1">
      <protection locked="0"/>
    </xf>
    <xf numFmtId="164" fontId="1" fillId="9" borderId="2" xfId="0" applyNumberFormat="1" applyFont="1" applyFill="1" applyBorder="1" applyProtection="1">
      <protection locked="0"/>
    </xf>
    <xf numFmtId="0" fontId="1" fillId="9" borderId="4" xfId="0" applyFont="1" applyFill="1" applyBorder="1" applyProtection="1">
      <protection locked="0"/>
    </xf>
    <xf numFmtId="0" fontId="1" fillId="2" borderId="5" xfId="0" applyFont="1" applyFill="1" applyBorder="1"/>
    <xf numFmtId="0" fontId="1" fillId="9" borderId="6" xfId="0" applyFont="1" applyFill="1" applyBorder="1" applyProtection="1">
      <protection locked="0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" fontId="2" fillId="8" borderId="2" xfId="0" applyNumberFormat="1" applyFont="1" applyFill="1" applyBorder="1" applyAlignment="1">
      <alignment vertical="center"/>
    </xf>
    <xf numFmtId="1" fontId="8" fillId="8" borderId="3" xfId="0" applyNumberFormat="1" applyFont="1" applyFill="1" applyBorder="1" applyAlignment="1">
      <alignment vertical="center" wrapText="1"/>
    </xf>
    <xf numFmtId="4" fontId="1" fillId="11" borderId="0" xfId="0" applyNumberFormat="1" applyFont="1" applyFill="1" applyAlignment="1">
      <alignment horizontal="center" wrapText="1"/>
    </xf>
    <xf numFmtId="0" fontId="1" fillId="11" borderId="7" xfId="0" applyFont="1" applyFill="1" applyBorder="1" applyAlignment="1">
      <alignment horizontal="center" wrapText="1"/>
    </xf>
    <xf numFmtId="1" fontId="8" fillId="3" borderId="2" xfId="0" applyNumberFormat="1" applyFont="1" applyFill="1" applyBorder="1" applyAlignment="1" applyProtection="1">
      <alignment vertical="center"/>
      <protection locked="0"/>
    </xf>
    <xf numFmtId="165" fontId="1" fillId="6" borderId="0" xfId="0" applyNumberFormat="1" applyFont="1" applyFill="1" applyProtection="1">
      <protection locked="0"/>
    </xf>
    <xf numFmtId="3" fontId="1" fillId="6" borderId="0" xfId="0" applyNumberFormat="1" applyFont="1" applyFill="1" applyProtection="1">
      <protection locked="0"/>
    </xf>
    <xf numFmtId="3" fontId="1" fillId="4" borderId="4" xfId="0" applyNumberFormat="1" applyFont="1" applyFill="1" applyBorder="1" applyProtection="1">
      <protection locked="0"/>
    </xf>
    <xf numFmtId="0" fontId="1" fillId="9" borderId="3" xfId="0" applyFont="1" applyFill="1" applyBorder="1" applyProtection="1">
      <protection locked="0"/>
    </xf>
    <xf numFmtId="0" fontId="1" fillId="12" borderId="4" xfId="0" applyFont="1" applyFill="1" applyBorder="1" applyProtection="1">
      <protection locked="0"/>
    </xf>
    <xf numFmtId="0" fontId="0" fillId="0" borderId="12" xfId="0" applyBorder="1"/>
    <xf numFmtId="165" fontId="0" fillId="0" borderId="0" xfId="0" applyNumberFormat="1"/>
    <xf numFmtId="0" fontId="4" fillId="0" borderId="0" xfId="0" applyFont="1"/>
    <xf numFmtId="0" fontId="4" fillId="18" borderId="13" xfId="0" applyFont="1" applyFill="1" applyBorder="1"/>
    <xf numFmtId="0" fontId="4" fillId="0" borderId="0" xfId="0" quotePrefix="1" applyFont="1"/>
    <xf numFmtId="165" fontId="13" fillId="0" borderId="0" xfId="0" applyNumberFormat="1" applyFont="1"/>
    <xf numFmtId="0" fontId="14" fillId="0" borderId="0" xfId="0" applyFont="1"/>
    <xf numFmtId="2" fontId="0" fillId="0" borderId="0" xfId="0" applyNumberFormat="1"/>
    <xf numFmtId="0" fontId="0" fillId="0" borderId="0" xfId="0" applyAlignment="1">
      <alignment wrapText="1"/>
    </xf>
    <xf numFmtId="0" fontId="17" fillId="0" borderId="0" xfId="0" applyFont="1"/>
    <xf numFmtId="2" fontId="17" fillId="0" borderId="0" xfId="0" applyNumberFormat="1" applyFont="1"/>
    <xf numFmtId="0" fontId="0" fillId="20" borderId="0" xfId="0" applyFill="1"/>
    <xf numFmtId="0" fontId="17" fillId="7" borderId="0" xfId="0" applyFont="1" applyFill="1"/>
    <xf numFmtId="2" fontId="17" fillId="7" borderId="0" xfId="0" applyNumberFormat="1" applyFont="1" applyFill="1"/>
    <xf numFmtId="2" fontId="17" fillId="4" borderId="0" xfId="0" applyNumberFormat="1" applyFont="1" applyFill="1"/>
    <xf numFmtId="2" fontId="0" fillId="11" borderId="0" xfId="0" applyNumberFormat="1" applyFill="1"/>
    <xf numFmtId="0" fontId="0" fillId="21" borderId="0" xfId="0" applyFill="1" applyProtection="1">
      <protection locked="0"/>
    </xf>
    <xf numFmtId="0" fontId="0" fillId="7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4" borderId="0" xfId="0" applyFill="1" applyAlignment="1">
      <alignment horizontal="right" wrapText="1"/>
    </xf>
    <xf numFmtId="0" fontId="0" fillId="11" borderId="0" xfId="0" applyFill="1" applyAlignment="1">
      <alignment wrapText="1"/>
    </xf>
    <xf numFmtId="0" fontId="0" fillId="20" borderId="0" xfId="0" applyFill="1" applyAlignment="1">
      <alignment horizontal="right" wrapText="1"/>
    </xf>
    <xf numFmtId="0" fontId="0" fillId="21" borderId="0" xfId="0" applyFill="1" applyAlignment="1">
      <alignment wrapText="1"/>
    </xf>
    <xf numFmtId="0" fontId="12" fillId="0" borderId="0" xfId="0" applyFont="1" applyAlignment="1">
      <alignment horizontal="center"/>
    </xf>
    <xf numFmtId="165" fontId="0" fillId="0" borderId="0" xfId="0" applyNumberFormat="1" applyAlignment="1">
      <alignment wrapText="1"/>
    </xf>
    <xf numFmtId="0" fontId="0" fillId="12" borderId="0" xfId="0" applyFill="1"/>
    <xf numFmtId="0" fontId="0" fillId="6" borderId="0" xfId="0" applyFill="1"/>
    <xf numFmtId="2" fontId="0" fillId="6" borderId="0" xfId="0" applyNumberFormat="1" applyFill="1"/>
    <xf numFmtId="0" fontId="0" fillId="18" borderId="0" xfId="0" applyFill="1"/>
    <xf numFmtId="2" fontId="0" fillId="21" borderId="0" xfId="0" applyNumberFormat="1" applyFill="1" applyProtection="1">
      <protection locked="0"/>
    </xf>
    <xf numFmtId="165" fontId="0" fillId="21" borderId="0" xfId="0" applyNumberFormat="1" applyFill="1" applyAlignment="1" applyProtection="1">
      <alignment wrapText="1"/>
      <protection locked="0"/>
    </xf>
    <xf numFmtId="0" fontId="0" fillId="12" borderId="0" xfId="0" applyFill="1" applyAlignment="1">
      <alignment horizontal="right" wrapText="1"/>
    </xf>
    <xf numFmtId="0" fontId="0" fillId="6" borderId="0" xfId="0" applyFill="1" applyAlignment="1">
      <alignment horizontal="right" wrapText="1"/>
    </xf>
    <xf numFmtId="0" fontId="0" fillId="18" borderId="0" xfId="0" applyFill="1" applyAlignment="1">
      <alignment wrapText="1"/>
    </xf>
    <xf numFmtId="0" fontId="0" fillId="0" borderId="13" xfId="0" applyBorder="1"/>
    <xf numFmtId="0" fontId="15" fillId="0" borderId="13" xfId="0" applyFont="1" applyBorder="1"/>
    <xf numFmtId="0" fontId="16" fillId="0" borderId="0" xfId="0" applyFont="1" applyAlignment="1">
      <alignment wrapText="1"/>
    </xf>
    <xf numFmtId="0" fontId="4" fillId="18" borderId="15" xfId="0" applyFont="1" applyFill="1" applyBorder="1"/>
    <xf numFmtId="0" fontId="4" fillId="18" borderId="14" xfId="0" applyFont="1" applyFill="1" applyBorder="1"/>
    <xf numFmtId="0" fontId="0" fillId="18" borderId="18" xfId="0" applyFill="1" applyBorder="1"/>
    <xf numFmtId="0" fontId="4" fillId="18" borderId="19" xfId="0" applyFont="1" applyFill="1" applyBorder="1"/>
    <xf numFmtId="0" fontId="0" fillId="18" borderId="20" xfId="0" applyFill="1" applyBorder="1"/>
    <xf numFmtId="0" fontId="0" fillId="0" borderId="21" xfId="0" applyBorder="1"/>
    <xf numFmtId="0" fontId="4" fillId="18" borderId="22" xfId="0" applyFont="1" applyFill="1" applyBorder="1"/>
    <xf numFmtId="0" fontId="4" fillId="18" borderId="23" xfId="0" applyFont="1" applyFill="1" applyBorder="1"/>
    <xf numFmtId="0" fontId="0" fillId="18" borderId="24" xfId="0" applyFill="1" applyBorder="1"/>
    <xf numFmtId="0" fontId="4" fillId="18" borderId="25" xfId="0" applyFont="1" applyFill="1" applyBorder="1"/>
    <xf numFmtId="0" fontId="4" fillId="18" borderId="27" xfId="0" applyFont="1" applyFill="1" applyBorder="1"/>
    <xf numFmtId="0" fontId="0" fillId="18" borderId="26" xfId="0" applyFill="1" applyBorder="1"/>
    <xf numFmtId="0" fontId="0" fillId="18" borderId="16" xfId="0" applyFill="1" applyBorder="1" applyAlignment="1">
      <alignment wrapText="1"/>
    </xf>
    <xf numFmtId="0" fontId="0" fillId="18" borderId="17" xfId="0" applyFill="1" applyBorder="1" applyAlignment="1">
      <alignment wrapText="1"/>
    </xf>
    <xf numFmtId="0" fontId="19" fillId="18" borderId="31" xfId="0" applyFont="1" applyFill="1" applyBorder="1"/>
    <xf numFmtId="0" fontId="19" fillId="18" borderId="16" xfId="0" applyFont="1" applyFill="1" applyBorder="1"/>
    <xf numFmtId="0" fontId="12" fillId="18" borderId="36" xfId="0" applyFont="1" applyFill="1" applyBorder="1" applyAlignment="1">
      <alignment horizontal="center"/>
    </xf>
    <xf numFmtId="0" fontId="12" fillId="18" borderId="37" xfId="0" applyFont="1" applyFill="1" applyBorder="1" applyAlignment="1">
      <alignment horizontal="center"/>
    </xf>
    <xf numFmtId="0" fontId="0" fillId="18" borderId="31" xfId="0" applyFill="1" applyBorder="1"/>
    <xf numFmtId="0" fontId="0" fillId="18" borderId="16" xfId="0" applyFill="1" applyBorder="1"/>
    <xf numFmtId="0" fontId="0" fillId="18" borderId="31" xfId="0" applyFill="1" applyBorder="1" applyAlignment="1">
      <alignment horizontal="left"/>
    </xf>
    <xf numFmtId="0" fontId="0" fillId="18" borderId="16" xfId="0" applyFill="1" applyBorder="1" applyAlignment="1">
      <alignment horizontal="left"/>
    </xf>
    <xf numFmtId="0" fontId="0" fillId="18" borderId="38" xfId="0" applyFill="1" applyBorder="1"/>
    <xf numFmtId="0" fontId="4" fillId="18" borderId="39" xfId="0" quotePrefix="1" applyFont="1" applyFill="1" applyBorder="1"/>
    <xf numFmtId="0" fontId="0" fillId="0" borderId="34" xfId="0" applyBorder="1"/>
    <xf numFmtId="2" fontId="17" fillId="0" borderId="41" xfId="0" applyNumberFormat="1" applyFont="1" applyBorder="1"/>
    <xf numFmtId="2" fontId="17" fillId="4" borderId="41" xfId="0" applyNumberFormat="1" applyFont="1" applyFill="1" applyBorder="1"/>
    <xf numFmtId="0" fontId="17" fillId="7" borderId="28" xfId="0" applyFont="1" applyFill="1" applyBorder="1"/>
    <xf numFmtId="0" fontId="17" fillId="0" borderId="43" xfId="0" applyFont="1" applyBorder="1"/>
    <xf numFmtId="2" fontId="17" fillId="0" borderId="21" xfId="0" applyNumberFormat="1" applyFont="1" applyBorder="1"/>
    <xf numFmtId="0" fontId="17" fillId="0" borderId="37" xfId="0" applyFont="1" applyBorder="1"/>
    <xf numFmtId="2" fontId="17" fillId="21" borderId="41" xfId="0" applyNumberFormat="1" applyFont="1" applyFill="1" applyBorder="1"/>
    <xf numFmtId="0" fontId="12" fillId="16" borderId="9" xfId="0" applyFont="1" applyFill="1" applyBorder="1" applyAlignment="1">
      <alignment horizontal="center"/>
    </xf>
    <xf numFmtId="0" fontId="12" fillId="16" borderId="10" xfId="0" applyFont="1" applyFill="1" applyBorder="1" applyAlignment="1">
      <alignment horizontal="center"/>
    </xf>
    <xf numFmtId="0" fontId="12" fillId="16" borderId="11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7" borderId="6" xfId="0" applyFill="1" applyBorder="1" applyAlignment="1" applyProtection="1">
      <alignment horizontal="center"/>
      <protection locked="0"/>
    </xf>
    <xf numFmtId="0" fontId="0" fillId="17" borderId="7" xfId="0" applyFill="1" applyBorder="1" applyAlignment="1" applyProtection="1">
      <alignment horizontal="center"/>
      <protection locked="0"/>
    </xf>
    <xf numFmtId="0" fontId="0" fillId="17" borderId="8" xfId="0" applyFill="1" applyBorder="1" applyAlignment="1" applyProtection="1">
      <alignment horizontal="center"/>
      <protection locked="0"/>
    </xf>
    <xf numFmtId="0" fontId="0" fillId="16" borderId="6" xfId="0" applyFill="1" applyBorder="1" applyAlignment="1">
      <alignment horizontal="center"/>
    </xf>
    <xf numFmtId="0" fontId="0" fillId="16" borderId="7" xfId="0" applyFill="1" applyBorder="1" applyAlignment="1">
      <alignment horizontal="center"/>
    </xf>
    <xf numFmtId="0" fontId="0" fillId="16" borderId="8" xfId="0" applyFill="1" applyBorder="1" applyAlignment="1">
      <alignment horizontal="center"/>
    </xf>
    <xf numFmtId="1" fontId="5" fillId="14" borderId="1" xfId="0" applyNumberFormat="1" applyFont="1" applyFill="1" applyBorder="1" applyAlignment="1">
      <alignment horizontal="center" vertical="center" wrapText="1"/>
    </xf>
    <xf numFmtId="1" fontId="5" fillId="14" borderId="2" xfId="0" applyNumberFormat="1" applyFont="1" applyFill="1" applyBorder="1" applyAlignment="1">
      <alignment horizontal="center" vertical="center" wrapText="1"/>
    </xf>
    <xf numFmtId="1" fontId="5" fillId="14" borderId="3" xfId="0" applyNumberFormat="1" applyFont="1" applyFill="1" applyBorder="1" applyAlignment="1">
      <alignment horizontal="center" vertical="center" wrapText="1"/>
    </xf>
    <xf numFmtId="1" fontId="11" fillId="14" borderId="4" xfId="0" applyNumberFormat="1" applyFont="1" applyFill="1" applyBorder="1" applyAlignment="1">
      <alignment horizontal="center" wrapText="1"/>
    </xf>
    <xf numFmtId="1" fontId="11" fillId="14" borderId="6" xfId="0" applyNumberFormat="1" applyFont="1" applyFill="1" applyBorder="1" applyAlignment="1">
      <alignment horizontal="center" wrapText="1"/>
    </xf>
    <xf numFmtId="1" fontId="11" fillId="14" borderId="0" xfId="0" applyNumberFormat="1" applyFont="1" applyFill="1" applyAlignment="1">
      <alignment horizontal="center" wrapText="1"/>
    </xf>
    <xf numFmtId="1" fontId="11" fillId="14" borderId="7" xfId="0" applyNumberFormat="1" applyFont="1" applyFill="1" applyBorder="1" applyAlignment="1">
      <alignment horizontal="center" wrapText="1"/>
    </xf>
    <xf numFmtId="1" fontId="3" fillId="14" borderId="5" xfId="0" applyNumberFormat="1" applyFont="1" applyFill="1" applyBorder="1" applyAlignment="1">
      <alignment horizontal="center" wrapText="1"/>
    </xf>
    <xf numFmtId="1" fontId="3" fillId="14" borderId="8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164" fontId="1" fillId="2" borderId="7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3" fontId="1" fillId="5" borderId="4" xfId="0" applyNumberFormat="1" applyFont="1" applyFill="1" applyBorder="1" applyAlignment="1">
      <alignment horizontal="center" wrapText="1"/>
    </xf>
    <xf numFmtId="3" fontId="1" fillId="5" borderId="6" xfId="0" applyNumberFormat="1" applyFont="1" applyFill="1" applyBorder="1" applyAlignment="1">
      <alignment horizontal="center" wrapText="1"/>
    </xf>
    <xf numFmtId="3" fontId="1" fillId="5" borderId="0" xfId="0" applyNumberFormat="1" applyFont="1" applyFill="1" applyAlignment="1">
      <alignment horizontal="center" wrapText="1"/>
    </xf>
    <xf numFmtId="3" fontId="1" fillId="5" borderId="7" xfId="0" applyNumberFormat="1" applyFont="1" applyFill="1" applyBorder="1" applyAlignment="1">
      <alignment horizontal="center" wrapText="1"/>
    </xf>
    <xf numFmtId="2" fontId="7" fillId="7" borderId="0" xfId="0" applyNumberFormat="1" applyFont="1" applyFill="1" applyAlignment="1">
      <alignment horizontal="center" wrapText="1"/>
    </xf>
    <xf numFmtId="2" fontId="7" fillId="7" borderId="7" xfId="0" applyNumberFormat="1" applyFont="1" applyFill="1" applyBorder="1" applyAlignment="1">
      <alignment horizontal="center" wrapText="1"/>
    </xf>
    <xf numFmtId="2" fontId="3" fillId="7" borderId="0" xfId="0" applyNumberFormat="1" applyFont="1" applyFill="1" applyAlignment="1">
      <alignment horizontal="center" wrapText="1"/>
    </xf>
    <xf numFmtId="2" fontId="3" fillId="7" borderId="7" xfId="0" applyNumberFormat="1" applyFont="1" applyFill="1" applyBorder="1" applyAlignment="1">
      <alignment horizontal="center" wrapText="1"/>
    </xf>
    <xf numFmtId="2" fontId="3" fillId="7" borderId="5" xfId="0" applyNumberFormat="1" applyFont="1" applyFill="1" applyBorder="1" applyAlignment="1">
      <alignment horizontal="center" wrapText="1"/>
    </xf>
    <xf numFmtId="2" fontId="3" fillId="7" borderId="8" xfId="0" applyNumberFormat="1" applyFont="1" applyFill="1" applyBorder="1" applyAlignment="1">
      <alignment horizontal="center" wrapText="1"/>
    </xf>
    <xf numFmtId="165" fontId="3" fillId="7" borderId="0" xfId="0" applyNumberFormat="1" applyFont="1" applyFill="1" applyAlignment="1">
      <alignment horizontal="center" wrapText="1"/>
    </xf>
    <xf numFmtId="165" fontId="3" fillId="7" borderId="7" xfId="0" applyNumberFormat="1" applyFont="1" applyFill="1" applyBorder="1" applyAlignment="1">
      <alignment horizontal="center" wrapText="1"/>
    </xf>
    <xf numFmtId="3" fontId="2" fillId="5" borderId="1" xfId="0" quotePrefix="1" applyNumberFormat="1" applyFont="1" applyFill="1" applyBorder="1" applyAlignment="1">
      <alignment horizontal="center" vertical="center"/>
    </xf>
    <xf numFmtId="3" fontId="2" fillId="5" borderId="2" xfId="0" quotePrefix="1" applyNumberFormat="1" applyFont="1" applyFill="1" applyBorder="1" applyAlignment="1">
      <alignment horizontal="center" vertical="center"/>
    </xf>
    <xf numFmtId="3" fontId="2" fillId="5" borderId="3" xfId="0" quotePrefix="1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2" fontId="2" fillId="7" borderId="3" xfId="0" applyNumberFormat="1" applyFont="1" applyFill="1" applyBorder="1" applyAlignment="1">
      <alignment horizontal="center" vertical="center"/>
    </xf>
    <xf numFmtId="165" fontId="3" fillId="5" borderId="5" xfId="0" applyNumberFormat="1" applyFont="1" applyFill="1" applyBorder="1" applyAlignment="1">
      <alignment horizontal="center" wrapText="1"/>
    </xf>
    <xf numFmtId="165" fontId="3" fillId="5" borderId="8" xfId="0" applyNumberFormat="1" applyFont="1" applyFill="1" applyBorder="1" applyAlignment="1">
      <alignment horizontal="center" wrapText="1"/>
    </xf>
    <xf numFmtId="2" fontId="1" fillId="7" borderId="4" xfId="0" applyNumberFormat="1" applyFont="1" applyFill="1" applyBorder="1" applyAlignment="1">
      <alignment horizontal="center" wrapText="1"/>
    </xf>
    <xf numFmtId="2" fontId="1" fillId="7" borderId="0" xfId="0" applyNumberFormat="1" applyFont="1" applyFill="1" applyAlignment="1">
      <alignment horizontal="center" wrapText="1"/>
    </xf>
    <xf numFmtId="2" fontId="6" fillId="7" borderId="0" xfId="0" applyNumberFormat="1" applyFont="1" applyFill="1" applyAlignment="1">
      <alignment horizontal="center" wrapText="1"/>
    </xf>
    <xf numFmtId="2" fontId="6" fillId="7" borderId="7" xfId="0" applyNumberFormat="1" applyFont="1" applyFill="1" applyBorder="1" applyAlignment="1">
      <alignment horizontal="center" wrapText="1"/>
    </xf>
    <xf numFmtId="0" fontId="1" fillId="7" borderId="0" xfId="0" applyFont="1" applyFill="1" applyAlignment="1">
      <alignment horizontal="center" wrapText="1"/>
    </xf>
    <xf numFmtId="0" fontId="1" fillId="7" borderId="7" xfId="0" applyFont="1" applyFill="1" applyBorder="1" applyAlignment="1">
      <alignment horizontal="center" wrapText="1"/>
    </xf>
    <xf numFmtId="1" fontId="1" fillId="7" borderId="0" xfId="0" applyNumberFormat="1" applyFont="1" applyFill="1" applyAlignment="1">
      <alignment horizontal="center" wrapText="1"/>
    </xf>
    <xf numFmtId="1" fontId="1" fillId="7" borderId="7" xfId="0" applyNumberFormat="1" applyFont="1" applyFill="1" applyBorder="1" applyAlignment="1">
      <alignment horizontal="center" wrapText="1"/>
    </xf>
    <xf numFmtId="165" fontId="6" fillId="7" borderId="0" xfId="0" applyNumberFormat="1" applyFont="1" applyFill="1" applyAlignment="1">
      <alignment horizontal="center" wrapText="1"/>
    </xf>
    <xf numFmtId="165" fontId="6" fillId="7" borderId="7" xfId="0" applyNumberFormat="1" applyFont="1" applyFill="1" applyBorder="1" applyAlignment="1">
      <alignment horizontal="center" wrapText="1"/>
    </xf>
    <xf numFmtId="4" fontId="1" fillId="7" borderId="0" xfId="0" applyNumberFormat="1" applyFont="1" applyFill="1" applyAlignment="1">
      <alignment horizontal="center" wrapText="1"/>
    </xf>
    <xf numFmtId="4" fontId="1" fillId="7" borderId="7" xfId="0" applyNumberFormat="1" applyFont="1" applyFill="1" applyBorder="1" applyAlignment="1">
      <alignment horizontal="center" wrapText="1"/>
    </xf>
    <xf numFmtId="2" fontId="1" fillId="13" borderId="4" xfId="0" applyNumberFormat="1" applyFont="1" applyFill="1" applyBorder="1" applyAlignment="1">
      <alignment horizontal="center" wrapText="1"/>
    </xf>
    <xf numFmtId="2" fontId="1" fillId="13" borderId="0" xfId="0" applyNumberFormat="1" applyFont="1" applyFill="1" applyAlignment="1">
      <alignment horizontal="center" wrapText="1"/>
    </xf>
    <xf numFmtId="2" fontId="6" fillId="13" borderId="0" xfId="0" applyNumberFormat="1" applyFont="1" applyFill="1" applyAlignment="1">
      <alignment horizontal="center" wrapText="1"/>
    </xf>
    <xf numFmtId="2" fontId="6" fillId="13" borderId="7" xfId="0" applyNumberFormat="1" applyFont="1" applyFill="1" applyBorder="1" applyAlignment="1">
      <alignment horizontal="center" wrapText="1"/>
    </xf>
    <xf numFmtId="4" fontId="1" fillId="11" borderId="0" xfId="0" applyNumberFormat="1" applyFont="1" applyFill="1" applyAlignment="1">
      <alignment horizontal="center" wrapText="1"/>
    </xf>
    <xf numFmtId="4" fontId="1" fillId="11" borderId="7" xfId="0" applyNumberFormat="1" applyFont="1" applyFill="1" applyBorder="1" applyAlignment="1">
      <alignment horizontal="center" wrapText="1"/>
    </xf>
    <xf numFmtId="2" fontId="7" fillId="11" borderId="0" xfId="0" applyNumberFormat="1" applyFont="1" applyFill="1" applyAlignment="1">
      <alignment horizontal="center" wrapText="1"/>
    </xf>
    <xf numFmtId="2" fontId="7" fillId="11" borderId="7" xfId="0" applyNumberFormat="1" applyFont="1" applyFill="1" applyBorder="1" applyAlignment="1">
      <alignment horizontal="center" wrapText="1"/>
    </xf>
    <xf numFmtId="2" fontId="3" fillId="11" borderId="5" xfId="0" applyNumberFormat="1" applyFont="1" applyFill="1" applyBorder="1" applyAlignment="1">
      <alignment horizontal="center" wrapText="1"/>
    </xf>
    <xf numFmtId="2" fontId="3" fillId="11" borderId="8" xfId="0" applyNumberFormat="1" applyFont="1" applyFill="1" applyBorder="1" applyAlignment="1">
      <alignment horizontal="center" wrapText="1"/>
    </xf>
    <xf numFmtId="2" fontId="2" fillId="13" borderId="1" xfId="0" applyNumberFormat="1" applyFont="1" applyFill="1" applyBorder="1" applyAlignment="1">
      <alignment horizontal="center" vertical="center"/>
    </xf>
    <xf numFmtId="2" fontId="2" fillId="13" borderId="2" xfId="0" applyNumberFormat="1" applyFont="1" applyFill="1" applyBorder="1" applyAlignment="1">
      <alignment horizontal="center" vertical="center"/>
    </xf>
    <xf numFmtId="2" fontId="2" fillId="13" borderId="3" xfId="0" applyNumberFormat="1" applyFont="1" applyFill="1" applyBorder="1" applyAlignment="1">
      <alignment horizontal="center" vertical="center"/>
    </xf>
    <xf numFmtId="165" fontId="2" fillId="11" borderId="1" xfId="0" applyNumberFormat="1" applyFont="1" applyFill="1" applyBorder="1" applyAlignment="1">
      <alignment horizontal="center" vertical="center"/>
    </xf>
    <xf numFmtId="165" fontId="2" fillId="11" borderId="2" xfId="0" applyNumberFormat="1" applyFont="1" applyFill="1" applyBorder="1" applyAlignment="1">
      <alignment horizontal="center" vertical="center"/>
    </xf>
    <xf numFmtId="165" fontId="2" fillId="11" borderId="3" xfId="0" applyNumberFormat="1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wrapText="1"/>
    </xf>
    <xf numFmtId="0" fontId="1" fillId="11" borderId="6" xfId="0" applyFont="1" applyFill="1" applyBorder="1" applyAlignment="1">
      <alignment horizontal="center" wrapText="1"/>
    </xf>
    <xf numFmtId="0" fontId="1" fillId="11" borderId="0" xfId="0" applyFont="1" applyFill="1" applyAlignment="1">
      <alignment horizontal="center" wrapText="1"/>
    </xf>
    <xf numFmtId="0" fontId="1" fillId="11" borderId="7" xfId="0" applyFont="1" applyFill="1" applyBorder="1" applyAlignment="1">
      <alignment horizontal="center" wrapText="1"/>
    </xf>
    <xf numFmtId="165" fontId="6" fillId="11" borderId="0" xfId="0" applyNumberFormat="1" applyFont="1" applyFill="1" applyAlignment="1">
      <alignment horizontal="center" wrapText="1"/>
    </xf>
    <xf numFmtId="165" fontId="6" fillId="11" borderId="7" xfId="0" applyNumberFormat="1" applyFont="1" applyFill="1" applyBorder="1" applyAlignment="1">
      <alignment horizontal="center" wrapText="1"/>
    </xf>
    <xf numFmtId="2" fontId="7" fillId="13" borderId="5" xfId="0" applyNumberFormat="1" applyFont="1" applyFill="1" applyBorder="1" applyAlignment="1">
      <alignment horizontal="center" wrapText="1"/>
    </xf>
    <xf numFmtId="2" fontId="7" fillId="13" borderId="8" xfId="0" applyNumberFormat="1" applyFont="1" applyFill="1" applyBorder="1" applyAlignment="1">
      <alignment horizontal="center" wrapText="1"/>
    </xf>
    <xf numFmtId="165" fontId="8" fillId="8" borderId="0" xfId="0" applyNumberFormat="1" applyFont="1" applyFill="1" applyAlignment="1">
      <alignment horizontal="center" wrapText="1"/>
    </xf>
    <xf numFmtId="165" fontId="8" fillId="8" borderId="7" xfId="0" applyNumberFormat="1" applyFont="1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2" fontId="4" fillId="8" borderId="0" xfId="0" applyNumberFormat="1" applyFont="1" applyFill="1" applyAlignment="1">
      <alignment horizontal="center" wrapText="1"/>
    </xf>
    <xf numFmtId="2" fontId="4" fillId="8" borderId="7" xfId="0" applyNumberFormat="1" applyFont="1" applyFill="1" applyBorder="1" applyAlignment="1">
      <alignment horizontal="center" wrapText="1"/>
    </xf>
    <xf numFmtId="1" fontId="2" fillId="8" borderId="2" xfId="0" applyNumberFormat="1" applyFont="1" applyFill="1" applyBorder="1" applyAlignment="1">
      <alignment horizontal="center" vertical="center"/>
    </xf>
    <xf numFmtId="2" fontId="0" fillId="8" borderId="0" xfId="0" applyNumberFormat="1" applyFill="1" applyAlignment="1">
      <alignment horizontal="center" wrapText="1"/>
    </xf>
    <xf numFmtId="1" fontId="10" fillId="8" borderId="5" xfId="0" applyNumberFormat="1" applyFont="1" applyFill="1" applyBorder="1" applyAlignment="1">
      <alignment horizontal="center" wrapText="1"/>
    </xf>
    <xf numFmtId="1" fontId="10" fillId="8" borderId="8" xfId="0" applyNumberFormat="1" applyFont="1" applyFill="1" applyBorder="1" applyAlignment="1">
      <alignment horizontal="center" wrapText="1"/>
    </xf>
    <xf numFmtId="165" fontId="0" fillId="8" borderId="0" xfId="0" applyNumberFormat="1" applyFill="1" applyAlignment="1">
      <alignment horizontal="center" wrapText="1"/>
    </xf>
    <xf numFmtId="165" fontId="0" fillId="8" borderId="7" xfId="0" applyNumberFormat="1" applyFill="1" applyBorder="1" applyAlignment="1">
      <alignment horizontal="center" wrapText="1"/>
    </xf>
    <xf numFmtId="165" fontId="4" fillId="8" borderId="0" xfId="0" applyNumberFormat="1" applyFont="1" applyFill="1" applyAlignment="1">
      <alignment horizontal="center" wrapText="1"/>
    </xf>
    <xf numFmtId="165" fontId="4" fillId="8" borderId="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165" fontId="11" fillId="11" borderId="0" xfId="0" applyNumberFormat="1" applyFont="1" applyFill="1" applyAlignment="1">
      <alignment horizontal="center" wrapText="1"/>
    </xf>
    <xf numFmtId="165" fontId="11" fillId="11" borderId="7" xfId="0" applyNumberFormat="1" applyFont="1" applyFill="1" applyBorder="1" applyAlignment="1">
      <alignment horizontal="center" wrapText="1"/>
    </xf>
    <xf numFmtId="4" fontId="3" fillId="11" borderId="0" xfId="0" applyNumberFormat="1" applyFont="1" applyFill="1" applyAlignment="1">
      <alignment horizontal="center" wrapText="1"/>
    </xf>
    <xf numFmtId="4" fontId="3" fillId="11" borderId="7" xfId="0" applyNumberFormat="1" applyFont="1" applyFill="1" applyBorder="1" applyAlignment="1">
      <alignment horizontal="center" wrapText="1"/>
    </xf>
    <xf numFmtId="2" fontId="3" fillId="11" borderId="0" xfId="0" applyNumberFormat="1" applyFont="1" applyFill="1" applyAlignment="1">
      <alignment horizontal="center" wrapText="1"/>
    </xf>
    <xf numFmtId="2" fontId="3" fillId="11" borderId="7" xfId="0" applyNumberFormat="1" applyFont="1" applyFill="1" applyBorder="1" applyAlignment="1">
      <alignment horizontal="center" wrapText="1"/>
    </xf>
    <xf numFmtId="0" fontId="12" fillId="7" borderId="0" xfId="0" applyFont="1" applyFill="1" applyAlignment="1">
      <alignment horizontal="center"/>
    </xf>
    <xf numFmtId="0" fontId="24" fillId="19" borderId="1" xfId="0" applyFont="1" applyFill="1" applyBorder="1" applyAlignment="1">
      <alignment horizontal="center" wrapText="1"/>
    </xf>
    <xf numFmtId="0" fontId="24" fillId="19" borderId="3" xfId="0" applyFont="1" applyFill="1" applyBorder="1" applyAlignment="1">
      <alignment horizontal="center" wrapText="1"/>
    </xf>
    <xf numFmtId="0" fontId="20" fillId="19" borderId="9" xfId="0" applyFont="1" applyFill="1" applyBorder="1" applyAlignment="1">
      <alignment horizontal="center" wrapText="1"/>
    </xf>
    <xf numFmtId="0" fontId="20" fillId="19" borderId="11" xfId="0" applyFont="1" applyFill="1" applyBorder="1" applyAlignment="1">
      <alignment horizontal="center" wrapText="1"/>
    </xf>
    <xf numFmtId="0" fontId="18" fillId="1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2" fillId="12" borderId="0" xfId="0" applyFont="1" applyFill="1" applyAlignment="1">
      <alignment horizontal="center"/>
    </xf>
    <xf numFmtId="0" fontId="12" fillId="20" borderId="0" xfId="0" applyFont="1" applyFill="1" applyAlignment="1">
      <alignment horizontal="center"/>
    </xf>
    <xf numFmtId="0" fontId="12" fillId="11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2" fontId="18" fillId="22" borderId="40" xfId="0" applyNumberFormat="1" applyFont="1" applyFill="1" applyBorder="1" applyAlignment="1">
      <alignment horizontal="center" vertical="center" wrapText="1"/>
    </xf>
    <xf numFmtId="2" fontId="18" fillId="22" borderId="45" xfId="0" applyNumberFormat="1" applyFont="1" applyFill="1" applyBorder="1" applyAlignment="1">
      <alignment horizontal="center" vertical="center" wrapText="1"/>
    </xf>
    <xf numFmtId="2" fontId="18" fillId="22" borderId="42" xfId="0" applyNumberFormat="1" applyFont="1" applyFill="1" applyBorder="1" applyAlignment="1">
      <alignment horizontal="center" vertical="center" wrapText="1"/>
    </xf>
    <xf numFmtId="2" fontId="18" fillId="22" borderId="5" xfId="0" applyNumberFormat="1" applyFont="1" applyFill="1" applyBorder="1" applyAlignment="1">
      <alignment horizontal="center" vertical="center" wrapText="1"/>
    </xf>
    <xf numFmtId="2" fontId="18" fillId="22" borderId="44" xfId="0" applyNumberFormat="1" applyFont="1" applyFill="1" applyBorder="1" applyAlignment="1">
      <alignment horizontal="center" vertical="center" wrapText="1"/>
    </xf>
    <xf numFmtId="2" fontId="18" fillId="22" borderId="46" xfId="0" applyNumberFormat="1" applyFont="1" applyFill="1" applyBorder="1" applyAlignment="1">
      <alignment horizontal="center" vertical="center" wrapText="1"/>
    </xf>
    <xf numFmtId="0" fontId="22" fillId="18" borderId="29" xfId="0" applyFont="1" applyFill="1" applyBorder="1" applyAlignment="1">
      <alignment horizontal="left"/>
    </xf>
    <xf numFmtId="0" fontId="22" fillId="18" borderId="30" xfId="0" applyFont="1" applyFill="1" applyBorder="1" applyAlignment="1">
      <alignment horizontal="left"/>
    </xf>
    <xf numFmtId="0" fontId="12" fillId="18" borderId="29" xfId="0" applyFont="1" applyFill="1" applyBorder="1" applyAlignment="1">
      <alignment horizontal="left"/>
    </xf>
    <xf numFmtId="0" fontId="12" fillId="18" borderId="30" xfId="0" applyFont="1" applyFill="1" applyBorder="1" applyAlignment="1">
      <alignment horizontal="left"/>
    </xf>
    <xf numFmtId="0" fontId="12" fillId="21" borderId="0" xfId="0" applyFont="1" applyFill="1" applyAlignment="1">
      <alignment horizontal="left" vertical="top"/>
    </xf>
    <xf numFmtId="0" fontId="12" fillId="0" borderId="0" xfId="0" applyFont="1" applyAlignment="1">
      <alignment horizontal="left" wrapText="1"/>
    </xf>
    <xf numFmtId="0" fontId="21" fillId="18" borderId="35" xfId="0" applyFont="1" applyFill="1" applyBorder="1" applyAlignment="1">
      <alignment horizontal="center" wrapText="1"/>
    </xf>
    <xf numFmtId="0" fontId="21" fillId="18" borderId="28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2" fillId="18" borderId="32" xfId="0" applyFont="1" applyFill="1" applyBorder="1" applyAlignment="1">
      <alignment horizontal="center"/>
    </xf>
    <xf numFmtId="0" fontId="12" fillId="18" borderId="33" xfId="0" applyFont="1" applyFill="1" applyBorder="1" applyAlignment="1">
      <alignment horizontal="center"/>
    </xf>
    <xf numFmtId="0" fontId="12" fillId="18" borderId="35" xfId="0" applyFont="1" applyFill="1" applyBorder="1" applyAlignment="1">
      <alignment horizontal="center" wrapText="1"/>
    </xf>
    <xf numFmtId="0" fontId="12" fillId="18" borderId="36" xfId="0" applyFont="1" applyFill="1" applyBorder="1" applyAlignment="1">
      <alignment horizontal="center" wrapText="1"/>
    </xf>
    <xf numFmtId="0" fontId="12" fillId="18" borderId="29" xfId="0" applyFont="1" applyFill="1" applyBorder="1" applyAlignment="1">
      <alignment horizontal="left" wrapText="1"/>
    </xf>
    <xf numFmtId="0" fontId="12" fillId="18" borderId="3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  <color rgb="FFFFE1FF"/>
      <color rgb="FF9999FF"/>
      <color rgb="FFCCCCFF"/>
      <color rgb="FFFFCCFF"/>
      <color rgb="FF6600CC"/>
      <color rgb="FFCCFFCC"/>
      <color rgb="FF99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24</xdr:col>
          <xdr:colOff>381000</xdr:colOff>
          <xdr:row>50</xdr:row>
          <xdr:rowOff>47625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349040</xdr:colOff>
      <xdr:row>13</xdr:row>
      <xdr:rowOff>82853</xdr:rowOff>
    </xdr:from>
    <xdr:to>
      <xdr:col>14</xdr:col>
      <xdr:colOff>262492</xdr:colOff>
      <xdr:row>23</xdr:row>
      <xdr:rowOff>8801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5409" y="3803651"/>
          <a:ext cx="4997988" cy="20592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204111</xdr:colOff>
      <xdr:row>13</xdr:row>
      <xdr:rowOff>81642</xdr:rowOff>
    </xdr:from>
    <xdr:to>
      <xdr:col>21</xdr:col>
      <xdr:colOff>520658</xdr:colOff>
      <xdr:row>22</xdr:row>
      <xdr:rowOff>35141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4A3BCE-4D2F-EEC6-8FE1-E0E691410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7825" y="3918856"/>
          <a:ext cx="3990476" cy="188571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evin Green" id="{22DBAD7F-9560-42E3-996C-3C70026A0E01}" userId="Kevin Green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3-01-13T21:36:30.03" personId="{22DBAD7F-9560-42E3-996C-3C70026A0E01}" id="{13184EBF-1015-4B80-B317-E9CB003838DF}">
    <text>For Airlift, use 2.5 GPM; for Zoeller MRP, use 35.5 GPM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3D158-8F9A-4A2B-9466-403D7867C833}">
  <dimension ref="AD15"/>
  <sheetViews>
    <sheetView workbookViewId="0">
      <selection activeCell="AA5" sqref="AA5"/>
    </sheetView>
  </sheetViews>
  <sheetFormatPr defaultRowHeight="15" x14ac:dyDescent="0.25"/>
  <sheetData>
    <row r="15" spans="30:30" x14ac:dyDescent="0.25">
      <c r="AD15" t="s">
        <v>29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8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24</xdr:col>
                <xdr:colOff>381000</xdr:colOff>
                <xdr:row>50</xdr:row>
                <xdr:rowOff>47625</xdr:rowOff>
              </to>
            </anchor>
          </objectPr>
        </oleObject>
      </mc:Choice>
      <mc:Fallback>
        <oleObject progId="Document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44AE2-35FD-4510-BC76-FDBC58CA26DF}">
  <dimension ref="A1:Z99"/>
  <sheetViews>
    <sheetView workbookViewId="0">
      <selection activeCell="C22" sqref="C22"/>
    </sheetView>
  </sheetViews>
  <sheetFormatPr defaultRowHeight="15" x14ac:dyDescent="0.25"/>
  <cols>
    <col min="7" max="8" width="7.28515625" customWidth="1"/>
    <col min="10" max="10" width="10.28515625" customWidth="1"/>
    <col min="14" max="14" width="2.140625" customWidth="1"/>
    <col min="17" max="17" width="11" customWidth="1"/>
    <col min="18" max="18" width="2.42578125" customWidth="1"/>
    <col min="19" max="19" width="11.28515625" customWidth="1"/>
  </cols>
  <sheetData>
    <row r="1" spans="1:26" x14ac:dyDescent="0.25">
      <c r="A1" s="217" t="s">
        <v>46</v>
      </c>
      <c r="B1" s="218"/>
      <c r="C1" s="218"/>
      <c r="D1" s="218"/>
      <c r="E1" s="218"/>
      <c r="F1" s="219"/>
    </row>
    <row r="2" spans="1:26" x14ac:dyDescent="0.25">
      <c r="A2" s="220" t="s">
        <v>47</v>
      </c>
      <c r="B2" s="221"/>
      <c r="C2" s="222"/>
      <c r="D2" s="220" t="s">
        <v>48</v>
      </c>
      <c r="E2" s="221"/>
      <c r="F2" s="222"/>
    </row>
    <row r="3" spans="1:26" x14ac:dyDescent="0.25">
      <c r="A3" s="223"/>
      <c r="B3" s="224"/>
      <c r="C3" s="225"/>
      <c r="D3" s="226" t="str">
        <f>IF($A$3=0,"",(+$A$3*7.48052))</f>
        <v/>
      </c>
      <c r="E3" s="227"/>
      <c r="F3" s="228"/>
    </row>
    <row r="4" spans="1:26" x14ac:dyDescent="0.25">
      <c r="A4" s="79"/>
      <c r="B4" s="80"/>
      <c r="C4" s="81"/>
      <c r="D4" s="256" t="s">
        <v>25</v>
      </c>
      <c r="E4" s="257"/>
      <c r="F4" s="258"/>
      <c r="G4" s="259" t="s">
        <v>26</v>
      </c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1"/>
      <c r="T4" s="229" t="s">
        <v>38</v>
      </c>
      <c r="U4" s="230"/>
      <c r="V4" s="230"/>
      <c r="W4" s="231"/>
    </row>
    <row r="5" spans="1:26" ht="14.25" customHeight="1" x14ac:dyDescent="0.25">
      <c r="A5" s="238" t="s">
        <v>1</v>
      </c>
      <c r="B5" s="240" t="s">
        <v>0</v>
      </c>
      <c r="C5" s="242" t="s">
        <v>3</v>
      </c>
      <c r="D5" s="244" t="s">
        <v>2</v>
      </c>
      <c r="E5" s="246" t="s">
        <v>4</v>
      </c>
      <c r="F5" s="262" t="s">
        <v>14</v>
      </c>
      <c r="G5" s="264" t="s">
        <v>12</v>
      </c>
      <c r="H5" s="265"/>
      <c r="I5" s="266" t="s">
        <v>19</v>
      </c>
      <c r="J5" s="248" t="s">
        <v>18</v>
      </c>
      <c r="K5" s="268" t="s">
        <v>6</v>
      </c>
      <c r="L5" s="270" t="s">
        <v>24</v>
      </c>
      <c r="M5" s="272" t="s">
        <v>15</v>
      </c>
      <c r="N5" s="254"/>
      <c r="O5" s="268" t="s">
        <v>9</v>
      </c>
      <c r="P5" s="274" t="s">
        <v>10</v>
      </c>
      <c r="Q5" s="248" t="s">
        <v>17</v>
      </c>
      <c r="R5" s="250"/>
      <c r="S5" s="252" t="s">
        <v>16</v>
      </c>
      <c r="T5" s="232" t="s">
        <v>39</v>
      </c>
      <c r="U5" s="234" t="s">
        <v>40</v>
      </c>
      <c r="V5" s="234" t="s">
        <v>41</v>
      </c>
      <c r="W5" s="236" t="s">
        <v>32</v>
      </c>
    </row>
    <row r="6" spans="1:26" ht="28.5" customHeight="1" x14ac:dyDescent="0.25">
      <c r="A6" s="239"/>
      <c r="B6" s="241"/>
      <c r="C6" s="243"/>
      <c r="D6" s="245"/>
      <c r="E6" s="247"/>
      <c r="F6" s="263"/>
      <c r="G6" s="74" t="s">
        <v>22</v>
      </c>
      <c r="H6" s="19" t="s">
        <v>23</v>
      </c>
      <c r="I6" s="267"/>
      <c r="J6" s="249"/>
      <c r="K6" s="269"/>
      <c r="L6" s="271"/>
      <c r="M6" s="273"/>
      <c r="N6" s="255"/>
      <c r="O6" s="269"/>
      <c r="P6" s="275"/>
      <c r="Q6" s="249"/>
      <c r="R6" s="251"/>
      <c r="S6" s="253"/>
      <c r="T6" s="233"/>
      <c r="U6" s="235"/>
      <c r="V6" s="235"/>
      <c r="W6" s="237"/>
    </row>
    <row r="7" spans="1:26" x14ac:dyDescent="0.25">
      <c r="A7" s="52" t="s">
        <v>29</v>
      </c>
      <c r="B7" s="53"/>
      <c r="C7" s="52">
        <v>1</v>
      </c>
      <c r="D7" s="145">
        <v>0</v>
      </c>
      <c r="E7" s="57"/>
      <c r="F7" s="34" t="str">
        <f>IF(E7=0,"",(E7-D7)/$C7)</f>
        <v/>
      </c>
      <c r="G7" s="59"/>
      <c r="H7" s="60"/>
      <c r="I7" s="26" t="str">
        <f t="shared" ref="I7:I70" si="0">IF(H7=0,"",1440/(G7+H7))</f>
        <v/>
      </c>
      <c r="J7" s="27" t="str">
        <f>IF(H7=0,"",I7*G7)</f>
        <v/>
      </c>
      <c r="K7" s="144">
        <v>0</v>
      </c>
      <c r="L7" s="60"/>
      <c r="M7" s="20" t="str">
        <f>IF(L7=0,"",+(L7-K7)/$C7)</f>
        <v/>
      </c>
      <c r="N7" s="10" t="str">
        <f t="shared" ref="N7:N70" si="1">IF(M7&gt;I7,"!!!","")</f>
        <v/>
      </c>
      <c r="O7" s="143">
        <v>0</v>
      </c>
      <c r="P7" s="63"/>
      <c r="Q7" s="21" t="str">
        <f>IF(P7=0,"",+(((P7-O7)*60)/$C7))</f>
        <v/>
      </c>
      <c r="R7" s="14" t="str">
        <f t="shared" ref="R7:R70" si="2">IF(Q7&gt;J7,"!!!","")</f>
        <v/>
      </c>
      <c r="S7" s="16" t="str">
        <f>IF(P7=0,"",((P7-O7)*60)/(L7-K7))</f>
        <v/>
      </c>
      <c r="T7" s="109"/>
      <c r="U7" s="110"/>
      <c r="V7" s="111" t="str">
        <f>IF(T7=0,"",M7/T7)</f>
        <v/>
      </c>
      <c r="W7" s="112" t="str">
        <f>IF(U7=0,"",(U7/60)*V7)</f>
        <v/>
      </c>
    </row>
    <row r="8" spans="1:26" x14ac:dyDescent="0.25">
      <c r="A8" s="52"/>
      <c r="B8" s="53"/>
      <c r="C8" s="51" t="str">
        <f>IF(B8=0,"",(DATEDIF(B7,B8,"D")))</f>
        <v/>
      </c>
      <c r="D8" s="8" t="str">
        <f>IF(E8=0,"",E7)</f>
        <v/>
      </c>
      <c r="E8" s="57"/>
      <c r="F8" s="34" t="str">
        <f t="shared" ref="F8:F71" si="3">IF(E8=0,"",(E8-D8)/$C8)</f>
        <v/>
      </c>
      <c r="G8" s="59"/>
      <c r="H8" s="60"/>
      <c r="I8" s="26" t="str">
        <f t="shared" si="0"/>
        <v/>
      </c>
      <c r="J8" s="27" t="str">
        <f t="shared" ref="J8:J71" si="4">IF(H8=0,"",I8*G8)</f>
        <v/>
      </c>
      <c r="K8" s="12" t="str">
        <f t="shared" ref="K8:K71" si="5">IF(L8=0,"",L7)</f>
        <v/>
      </c>
      <c r="L8" s="60"/>
      <c r="M8" s="20" t="str">
        <f t="shared" ref="M8:M71" si="6">IF(L8=0,"",+(L8-K8)/$C8)</f>
        <v/>
      </c>
      <c r="N8" s="10" t="str">
        <f t="shared" si="1"/>
        <v/>
      </c>
      <c r="O8" s="22" t="str">
        <f t="shared" ref="O8:O71" si="7">IF(P8=0,"",P7)</f>
        <v/>
      </c>
      <c r="P8" s="63"/>
      <c r="Q8" s="21" t="str">
        <f t="shared" ref="Q8:Q71" si="8">IF(P8=0,"",+(((P8-O8)*60)/$C8))</f>
        <v/>
      </c>
      <c r="R8" s="14" t="str">
        <f t="shared" si="2"/>
        <v/>
      </c>
      <c r="S8" s="16" t="str">
        <f t="shared" ref="S8:S71" si="9">IF(P8=0,"",((P8-O8)*60)/(L8-K8))</f>
        <v/>
      </c>
      <c r="T8" s="109"/>
      <c r="U8" s="110"/>
      <c r="V8" s="111" t="str">
        <f t="shared" ref="V8:V71" si="10">IF(T8=0,"",M8/T8)</f>
        <v/>
      </c>
      <c r="W8" s="112" t="str">
        <f t="shared" ref="W8:W71" si="11">IF(U8=0,"",(U8/60)*V8)</f>
        <v/>
      </c>
    </row>
    <row r="9" spans="1:26" x14ac:dyDescent="0.25">
      <c r="A9" s="52"/>
      <c r="B9" s="53"/>
      <c r="C9" s="51" t="str">
        <f t="shared" ref="C9:C72" si="12">IF(B9=0,"",(DATEDIF(B8,B9,"D")))</f>
        <v/>
      </c>
      <c r="D9" s="8" t="str">
        <f t="shared" ref="D9:D72" si="13">IF(E9=0,"",E8)</f>
        <v/>
      </c>
      <c r="E9" s="57"/>
      <c r="F9" s="34" t="str">
        <f t="shared" si="3"/>
        <v/>
      </c>
      <c r="G9" s="59"/>
      <c r="H9" s="60"/>
      <c r="I9" s="26" t="str">
        <f t="shared" si="0"/>
        <v/>
      </c>
      <c r="J9" s="27" t="str">
        <f t="shared" si="4"/>
        <v/>
      </c>
      <c r="K9" s="12" t="str">
        <f t="shared" si="5"/>
        <v/>
      </c>
      <c r="L9" s="60"/>
      <c r="M9" s="20" t="str">
        <f t="shared" si="6"/>
        <v/>
      </c>
      <c r="N9" s="10" t="str">
        <f t="shared" si="1"/>
        <v/>
      </c>
      <c r="O9" s="22" t="str">
        <f t="shared" si="7"/>
        <v/>
      </c>
      <c r="P9" s="63"/>
      <c r="Q9" s="21" t="str">
        <f t="shared" si="8"/>
        <v/>
      </c>
      <c r="R9" s="14" t="str">
        <f t="shared" si="2"/>
        <v/>
      </c>
      <c r="S9" s="16" t="str">
        <f t="shared" si="9"/>
        <v/>
      </c>
      <c r="T9" s="109"/>
      <c r="U9" s="110"/>
      <c r="V9" s="111" t="str">
        <f t="shared" si="10"/>
        <v/>
      </c>
      <c r="W9" s="112" t="str">
        <f t="shared" si="11"/>
        <v/>
      </c>
    </row>
    <row r="10" spans="1:26" x14ac:dyDescent="0.25">
      <c r="A10" s="52"/>
      <c r="B10" s="53"/>
      <c r="C10" s="51" t="str">
        <f t="shared" si="12"/>
        <v/>
      </c>
      <c r="D10" s="8" t="str">
        <f t="shared" si="13"/>
        <v/>
      </c>
      <c r="E10" s="57"/>
      <c r="F10" s="34" t="str">
        <f t="shared" si="3"/>
        <v/>
      </c>
      <c r="G10" s="59"/>
      <c r="H10" s="60"/>
      <c r="I10" s="26" t="str">
        <f t="shared" si="0"/>
        <v/>
      </c>
      <c r="J10" s="27" t="str">
        <f t="shared" si="4"/>
        <v/>
      </c>
      <c r="K10" s="12" t="str">
        <f t="shared" si="5"/>
        <v/>
      </c>
      <c r="L10" s="60"/>
      <c r="M10" s="20" t="str">
        <f t="shared" si="6"/>
        <v/>
      </c>
      <c r="N10" s="10" t="str">
        <f t="shared" si="1"/>
        <v/>
      </c>
      <c r="O10" s="22" t="str">
        <f t="shared" si="7"/>
        <v/>
      </c>
      <c r="P10" s="63"/>
      <c r="Q10" s="21" t="str">
        <f t="shared" si="8"/>
        <v/>
      </c>
      <c r="R10" s="14" t="str">
        <f t="shared" si="2"/>
        <v/>
      </c>
      <c r="S10" s="16" t="str">
        <f t="shared" si="9"/>
        <v/>
      </c>
      <c r="T10" s="109"/>
      <c r="U10" s="110"/>
      <c r="V10" s="111" t="str">
        <f t="shared" si="10"/>
        <v/>
      </c>
      <c r="W10" s="112" t="str">
        <f t="shared" si="11"/>
        <v/>
      </c>
      <c r="Z10" t="s">
        <v>29</v>
      </c>
    </row>
    <row r="11" spans="1:26" x14ac:dyDescent="0.25">
      <c r="A11" s="52"/>
      <c r="B11" s="53"/>
      <c r="C11" s="51" t="str">
        <f t="shared" si="12"/>
        <v/>
      </c>
      <c r="D11" s="8" t="str">
        <f t="shared" si="13"/>
        <v/>
      </c>
      <c r="E11" s="57"/>
      <c r="F11" s="34" t="str">
        <f t="shared" si="3"/>
        <v/>
      </c>
      <c r="G11" s="59"/>
      <c r="H11" s="60"/>
      <c r="I11" s="26" t="str">
        <f t="shared" si="0"/>
        <v/>
      </c>
      <c r="J11" s="27" t="str">
        <f t="shared" si="4"/>
        <v/>
      </c>
      <c r="K11" s="12" t="str">
        <f t="shared" si="5"/>
        <v/>
      </c>
      <c r="L11" s="60"/>
      <c r="M11" s="20" t="str">
        <f t="shared" si="6"/>
        <v/>
      </c>
      <c r="N11" s="10" t="str">
        <f t="shared" si="1"/>
        <v/>
      </c>
      <c r="O11" s="22" t="str">
        <f>IF(P11=0,"",P10)</f>
        <v/>
      </c>
      <c r="P11" s="63"/>
      <c r="Q11" s="21" t="str">
        <f t="shared" si="8"/>
        <v/>
      </c>
      <c r="R11" s="14" t="str">
        <f t="shared" si="2"/>
        <v/>
      </c>
      <c r="S11" s="16" t="str">
        <f t="shared" si="9"/>
        <v/>
      </c>
      <c r="T11" s="109"/>
      <c r="U11" s="110"/>
      <c r="V11" s="111" t="str">
        <f t="shared" si="10"/>
        <v/>
      </c>
      <c r="W11" s="112" t="str">
        <f t="shared" si="11"/>
        <v/>
      </c>
    </row>
    <row r="12" spans="1:26" x14ac:dyDescent="0.25">
      <c r="A12" s="52"/>
      <c r="B12" s="54"/>
      <c r="C12" s="51" t="str">
        <f t="shared" si="12"/>
        <v/>
      </c>
      <c r="D12" s="8" t="str">
        <f t="shared" si="13"/>
        <v/>
      </c>
      <c r="E12" s="57"/>
      <c r="F12" s="34" t="str">
        <f t="shared" si="3"/>
        <v/>
      </c>
      <c r="G12" s="59"/>
      <c r="H12" s="60"/>
      <c r="I12" s="26" t="str">
        <f t="shared" si="0"/>
        <v/>
      </c>
      <c r="J12" s="27" t="str">
        <f t="shared" si="4"/>
        <v/>
      </c>
      <c r="K12" s="12" t="str">
        <f t="shared" si="5"/>
        <v/>
      </c>
      <c r="L12" s="60"/>
      <c r="M12" s="20" t="str">
        <f t="shared" si="6"/>
        <v/>
      </c>
      <c r="N12" s="10" t="str">
        <f t="shared" si="1"/>
        <v/>
      </c>
      <c r="O12" s="22" t="str">
        <f t="shared" si="7"/>
        <v/>
      </c>
      <c r="P12" s="63"/>
      <c r="Q12" s="21" t="str">
        <f t="shared" si="8"/>
        <v/>
      </c>
      <c r="R12" s="14" t="str">
        <f t="shared" si="2"/>
        <v/>
      </c>
      <c r="S12" s="16" t="str">
        <f t="shared" si="9"/>
        <v/>
      </c>
      <c r="T12" s="109"/>
      <c r="U12" s="110"/>
      <c r="V12" s="111" t="str">
        <f t="shared" si="10"/>
        <v/>
      </c>
      <c r="W12" s="112" t="str">
        <f t="shared" si="11"/>
        <v/>
      </c>
    </row>
    <row r="13" spans="1:26" x14ac:dyDescent="0.25">
      <c r="A13" s="52"/>
      <c r="B13" s="53"/>
      <c r="C13" s="51" t="str">
        <f t="shared" si="12"/>
        <v/>
      </c>
      <c r="D13" s="8" t="str">
        <f t="shared" si="13"/>
        <v/>
      </c>
      <c r="E13" s="57"/>
      <c r="F13" s="34" t="str">
        <f t="shared" si="3"/>
        <v/>
      </c>
      <c r="G13" s="59"/>
      <c r="H13" s="60"/>
      <c r="I13" s="26" t="str">
        <f t="shared" si="0"/>
        <v/>
      </c>
      <c r="J13" s="27" t="str">
        <f t="shared" si="4"/>
        <v/>
      </c>
      <c r="K13" s="12" t="str">
        <f t="shared" si="5"/>
        <v/>
      </c>
      <c r="L13" s="60"/>
      <c r="M13" s="20" t="str">
        <f t="shared" si="6"/>
        <v/>
      </c>
      <c r="N13" s="10" t="str">
        <f t="shared" si="1"/>
        <v/>
      </c>
      <c r="O13" s="22" t="str">
        <f t="shared" si="7"/>
        <v/>
      </c>
      <c r="P13" s="63"/>
      <c r="Q13" s="21" t="str">
        <f t="shared" si="8"/>
        <v/>
      </c>
      <c r="R13" s="14" t="str">
        <f t="shared" si="2"/>
        <v/>
      </c>
      <c r="S13" s="16" t="str">
        <f t="shared" si="9"/>
        <v/>
      </c>
      <c r="T13" s="109"/>
      <c r="U13" s="110"/>
      <c r="V13" s="111" t="str">
        <f t="shared" si="10"/>
        <v/>
      </c>
      <c r="W13" s="112" t="str">
        <f t="shared" si="11"/>
        <v/>
      </c>
      <c r="Y13" t="s">
        <v>29</v>
      </c>
    </row>
    <row r="14" spans="1:26" x14ac:dyDescent="0.25">
      <c r="A14" s="52"/>
      <c r="B14" s="53"/>
      <c r="C14" s="51" t="str">
        <f t="shared" si="12"/>
        <v/>
      </c>
      <c r="D14" s="8" t="str">
        <f t="shared" si="13"/>
        <v/>
      </c>
      <c r="E14" s="57"/>
      <c r="F14" s="34" t="str">
        <f t="shared" si="3"/>
        <v/>
      </c>
      <c r="G14" s="59"/>
      <c r="H14" s="60"/>
      <c r="I14" s="26" t="str">
        <f t="shared" si="0"/>
        <v/>
      </c>
      <c r="J14" s="27" t="str">
        <f t="shared" si="4"/>
        <v/>
      </c>
      <c r="K14" s="12" t="str">
        <f t="shared" si="5"/>
        <v/>
      </c>
      <c r="L14" s="60"/>
      <c r="M14" s="20" t="str">
        <f t="shared" si="6"/>
        <v/>
      </c>
      <c r="N14" s="10" t="str">
        <f t="shared" si="1"/>
        <v/>
      </c>
      <c r="O14" s="22" t="str">
        <f t="shared" si="7"/>
        <v/>
      </c>
      <c r="P14" s="63"/>
      <c r="Q14" s="21" t="str">
        <f t="shared" si="8"/>
        <v/>
      </c>
      <c r="R14" s="14" t="str">
        <f t="shared" si="2"/>
        <v/>
      </c>
      <c r="S14" s="16" t="str">
        <f t="shared" si="9"/>
        <v/>
      </c>
      <c r="T14" s="109"/>
      <c r="U14" s="110"/>
      <c r="V14" s="111" t="str">
        <f t="shared" si="10"/>
        <v/>
      </c>
      <c r="W14" s="112" t="str">
        <f t="shared" si="11"/>
        <v/>
      </c>
    </row>
    <row r="15" spans="1:26" x14ac:dyDescent="0.25">
      <c r="A15" s="52"/>
      <c r="B15" s="53"/>
      <c r="C15" s="51" t="str">
        <f t="shared" si="12"/>
        <v/>
      </c>
      <c r="D15" s="8" t="str">
        <f t="shared" si="13"/>
        <v/>
      </c>
      <c r="E15" s="57"/>
      <c r="F15" s="34" t="str">
        <f t="shared" si="3"/>
        <v/>
      </c>
      <c r="G15" s="59"/>
      <c r="H15" s="60"/>
      <c r="I15" s="26" t="str">
        <f t="shared" si="0"/>
        <v/>
      </c>
      <c r="J15" s="27" t="str">
        <f t="shared" si="4"/>
        <v/>
      </c>
      <c r="K15" s="12" t="str">
        <f t="shared" si="5"/>
        <v/>
      </c>
      <c r="L15" s="60"/>
      <c r="M15" s="20" t="str">
        <f t="shared" si="6"/>
        <v/>
      </c>
      <c r="N15" s="10" t="str">
        <f t="shared" si="1"/>
        <v/>
      </c>
      <c r="O15" s="22" t="str">
        <f t="shared" si="7"/>
        <v/>
      </c>
      <c r="P15" s="63"/>
      <c r="Q15" s="21" t="str">
        <f t="shared" si="8"/>
        <v/>
      </c>
      <c r="R15" s="14" t="str">
        <f t="shared" si="2"/>
        <v/>
      </c>
      <c r="S15" s="16" t="str">
        <f t="shared" si="9"/>
        <v/>
      </c>
      <c r="T15" s="109"/>
      <c r="U15" s="110"/>
      <c r="V15" s="111" t="str">
        <f t="shared" si="10"/>
        <v/>
      </c>
      <c r="W15" s="112" t="str">
        <f t="shared" si="11"/>
        <v/>
      </c>
    </row>
    <row r="16" spans="1:26" x14ac:dyDescent="0.25">
      <c r="A16" s="52"/>
      <c r="B16" s="53"/>
      <c r="C16" s="51" t="str">
        <f t="shared" si="12"/>
        <v/>
      </c>
      <c r="D16" s="8" t="str">
        <f t="shared" si="13"/>
        <v/>
      </c>
      <c r="E16" s="57"/>
      <c r="F16" s="34" t="str">
        <f t="shared" si="3"/>
        <v/>
      </c>
      <c r="G16" s="59"/>
      <c r="H16" s="60"/>
      <c r="I16" s="26" t="str">
        <f t="shared" si="0"/>
        <v/>
      </c>
      <c r="J16" s="27" t="str">
        <f t="shared" si="4"/>
        <v/>
      </c>
      <c r="K16" s="12" t="str">
        <f t="shared" si="5"/>
        <v/>
      </c>
      <c r="L16" s="60"/>
      <c r="M16" s="20" t="str">
        <f t="shared" si="6"/>
        <v/>
      </c>
      <c r="N16" s="10" t="str">
        <f t="shared" si="1"/>
        <v/>
      </c>
      <c r="O16" s="22" t="str">
        <f t="shared" si="7"/>
        <v/>
      </c>
      <c r="P16" s="63"/>
      <c r="Q16" s="21" t="str">
        <f t="shared" si="8"/>
        <v/>
      </c>
      <c r="R16" s="14" t="str">
        <f t="shared" si="2"/>
        <v/>
      </c>
      <c r="S16" s="16" t="str">
        <f t="shared" si="9"/>
        <v/>
      </c>
      <c r="T16" s="109"/>
      <c r="U16" s="110"/>
      <c r="V16" s="111" t="str">
        <f t="shared" si="10"/>
        <v/>
      </c>
      <c r="W16" s="112" t="str">
        <f t="shared" si="11"/>
        <v/>
      </c>
    </row>
    <row r="17" spans="1:25" x14ac:dyDescent="0.25">
      <c r="A17" s="52"/>
      <c r="B17" s="53"/>
      <c r="C17" s="51" t="str">
        <f t="shared" si="12"/>
        <v/>
      </c>
      <c r="D17" s="8" t="str">
        <f t="shared" si="13"/>
        <v/>
      </c>
      <c r="E17" s="57"/>
      <c r="F17" s="34" t="str">
        <f t="shared" si="3"/>
        <v/>
      </c>
      <c r="G17" s="59"/>
      <c r="H17" s="60"/>
      <c r="I17" s="26" t="str">
        <f t="shared" si="0"/>
        <v/>
      </c>
      <c r="J17" s="27" t="str">
        <f t="shared" si="4"/>
        <v/>
      </c>
      <c r="K17" s="12" t="str">
        <f t="shared" si="5"/>
        <v/>
      </c>
      <c r="L17" s="60"/>
      <c r="M17" s="20" t="str">
        <f t="shared" si="6"/>
        <v/>
      </c>
      <c r="N17" s="10" t="str">
        <f t="shared" si="1"/>
        <v/>
      </c>
      <c r="O17" s="22" t="str">
        <f t="shared" si="7"/>
        <v/>
      </c>
      <c r="P17" s="63"/>
      <c r="Q17" s="21" t="str">
        <f t="shared" si="8"/>
        <v/>
      </c>
      <c r="R17" s="14" t="str">
        <f t="shared" si="2"/>
        <v/>
      </c>
      <c r="S17" s="16" t="str">
        <f t="shared" si="9"/>
        <v/>
      </c>
      <c r="T17" s="109"/>
      <c r="U17" s="110"/>
      <c r="V17" s="111" t="str">
        <f t="shared" si="10"/>
        <v/>
      </c>
      <c r="W17" s="112" t="str">
        <f t="shared" si="11"/>
        <v/>
      </c>
      <c r="Y17" t="s">
        <v>45</v>
      </c>
    </row>
    <row r="18" spans="1:25" x14ac:dyDescent="0.25">
      <c r="A18" s="52"/>
      <c r="B18" s="53"/>
      <c r="C18" s="51" t="str">
        <f t="shared" si="12"/>
        <v/>
      </c>
      <c r="D18" s="8" t="str">
        <f t="shared" si="13"/>
        <v/>
      </c>
      <c r="E18" s="57"/>
      <c r="F18" s="34" t="str">
        <f t="shared" si="3"/>
        <v/>
      </c>
      <c r="G18" s="59"/>
      <c r="H18" s="60"/>
      <c r="I18" s="26" t="str">
        <f t="shared" si="0"/>
        <v/>
      </c>
      <c r="J18" s="27" t="str">
        <f t="shared" si="4"/>
        <v/>
      </c>
      <c r="K18" s="12" t="str">
        <f t="shared" si="5"/>
        <v/>
      </c>
      <c r="L18" s="60"/>
      <c r="M18" s="20" t="str">
        <f t="shared" si="6"/>
        <v/>
      </c>
      <c r="N18" s="10" t="str">
        <f t="shared" si="1"/>
        <v/>
      </c>
      <c r="O18" s="22" t="str">
        <f t="shared" si="7"/>
        <v/>
      </c>
      <c r="P18" s="63"/>
      <c r="Q18" s="21" t="str">
        <f t="shared" si="8"/>
        <v/>
      </c>
      <c r="R18" s="14" t="str">
        <f t="shared" si="2"/>
        <v/>
      </c>
      <c r="S18" s="16" t="str">
        <f t="shared" si="9"/>
        <v/>
      </c>
      <c r="T18" s="109"/>
      <c r="U18" s="110"/>
      <c r="V18" s="111" t="str">
        <f t="shared" si="10"/>
        <v/>
      </c>
      <c r="W18" s="112" t="str">
        <f t="shared" si="11"/>
        <v/>
      </c>
    </row>
    <row r="19" spans="1:25" x14ac:dyDescent="0.25">
      <c r="A19" s="52"/>
      <c r="B19" s="53"/>
      <c r="C19" s="51" t="str">
        <f t="shared" si="12"/>
        <v/>
      </c>
      <c r="D19" s="8" t="str">
        <f t="shared" si="13"/>
        <v/>
      </c>
      <c r="E19" s="57"/>
      <c r="F19" s="34" t="str">
        <f t="shared" si="3"/>
        <v/>
      </c>
      <c r="G19" s="59"/>
      <c r="H19" s="60"/>
      <c r="I19" s="26" t="str">
        <f t="shared" si="0"/>
        <v/>
      </c>
      <c r="J19" s="27" t="str">
        <f t="shared" si="4"/>
        <v/>
      </c>
      <c r="K19" s="12" t="str">
        <f t="shared" si="5"/>
        <v/>
      </c>
      <c r="L19" s="60"/>
      <c r="M19" s="20" t="str">
        <f t="shared" si="6"/>
        <v/>
      </c>
      <c r="N19" s="10" t="str">
        <f t="shared" si="1"/>
        <v/>
      </c>
      <c r="O19" s="22" t="str">
        <f t="shared" si="7"/>
        <v/>
      </c>
      <c r="P19" s="63"/>
      <c r="Q19" s="21" t="str">
        <f t="shared" si="8"/>
        <v/>
      </c>
      <c r="R19" s="14" t="str">
        <f t="shared" si="2"/>
        <v/>
      </c>
      <c r="S19" s="16" t="str">
        <f t="shared" si="9"/>
        <v/>
      </c>
      <c r="T19" s="109"/>
      <c r="U19" s="110"/>
      <c r="V19" s="111" t="str">
        <f t="shared" si="10"/>
        <v/>
      </c>
      <c r="W19" s="112" t="str">
        <f t="shared" si="11"/>
        <v/>
      </c>
    </row>
    <row r="20" spans="1:25" x14ac:dyDescent="0.25">
      <c r="A20" s="52"/>
      <c r="B20" s="53"/>
      <c r="C20" s="51" t="str">
        <f t="shared" si="12"/>
        <v/>
      </c>
      <c r="D20" s="8" t="str">
        <f t="shared" si="13"/>
        <v/>
      </c>
      <c r="E20" s="57"/>
      <c r="F20" s="34" t="str">
        <f t="shared" si="3"/>
        <v/>
      </c>
      <c r="G20" s="59"/>
      <c r="H20" s="60"/>
      <c r="I20" s="26" t="str">
        <f t="shared" si="0"/>
        <v/>
      </c>
      <c r="J20" s="27" t="str">
        <f t="shared" si="4"/>
        <v/>
      </c>
      <c r="K20" s="12" t="str">
        <f t="shared" si="5"/>
        <v/>
      </c>
      <c r="L20" s="60"/>
      <c r="M20" s="20" t="str">
        <f t="shared" si="6"/>
        <v/>
      </c>
      <c r="N20" s="10" t="str">
        <f t="shared" si="1"/>
        <v/>
      </c>
      <c r="O20" s="22" t="str">
        <f t="shared" si="7"/>
        <v/>
      </c>
      <c r="P20" s="63"/>
      <c r="Q20" s="21" t="str">
        <f t="shared" si="8"/>
        <v/>
      </c>
      <c r="R20" s="14" t="str">
        <f t="shared" si="2"/>
        <v/>
      </c>
      <c r="S20" s="16" t="str">
        <f t="shared" si="9"/>
        <v/>
      </c>
      <c r="T20" s="109"/>
      <c r="U20" s="110"/>
      <c r="V20" s="111" t="str">
        <f t="shared" si="10"/>
        <v/>
      </c>
      <c r="W20" s="112" t="str">
        <f t="shared" si="11"/>
        <v/>
      </c>
      <c r="Y20" t="s">
        <v>29</v>
      </c>
    </row>
    <row r="21" spans="1:25" x14ac:dyDescent="0.25">
      <c r="A21" s="52"/>
      <c r="B21" s="53"/>
      <c r="C21" s="51" t="str">
        <f t="shared" si="12"/>
        <v/>
      </c>
      <c r="D21" s="8" t="str">
        <f t="shared" si="13"/>
        <v/>
      </c>
      <c r="E21" s="57"/>
      <c r="F21" s="34" t="str">
        <f t="shared" si="3"/>
        <v/>
      </c>
      <c r="G21" s="59"/>
      <c r="H21" s="60"/>
      <c r="I21" s="26" t="str">
        <f t="shared" si="0"/>
        <v/>
      </c>
      <c r="J21" s="27" t="str">
        <f t="shared" si="4"/>
        <v/>
      </c>
      <c r="K21" s="12" t="str">
        <f t="shared" si="5"/>
        <v/>
      </c>
      <c r="L21" s="60"/>
      <c r="M21" s="20" t="str">
        <f t="shared" si="6"/>
        <v/>
      </c>
      <c r="N21" s="10" t="str">
        <f t="shared" si="1"/>
        <v/>
      </c>
      <c r="O21" s="22" t="str">
        <f t="shared" si="7"/>
        <v/>
      </c>
      <c r="P21" s="63"/>
      <c r="Q21" s="21" t="str">
        <f t="shared" si="8"/>
        <v/>
      </c>
      <c r="R21" s="14" t="str">
        <f t="shared" si="2"/>
        <v/>
      </c>
      <c r="S21" s="16" t="str">
        <f t="shared" si="9"/>
        <v/>
      </c>
      <c r="T21" s="109"/>
      <c r="U21" s="110"/>
      <c r="V21" s="111" t="str">
        <f t="shared" si="10"/>
        <v/>
      </c>
      <c r="W21" s="112" t="str">
        <f t="shared" si="11"/>
        <v/>
      </c>
    </row>
    <row r="22" spans="1:25" x14ac:dyDescent="0.25">
      <c r="A22" s="52"/>
      <c r="B22" s="53"/>
      <c r="C22" s="51" t="str">
        <f t="shared" si="12"/>
        <v/>
      </c>
      <c r="D22" s="8" t="str">
        <f t="shared" si="13"/>
        <v/>
      </c>
      <c r="E22" s="57"/>
      <c r="F22" s="34" t="str">
        <f t="shared" si="3"/>
        <v/>
      </c>
      <c r="G22" s="59"/>
      <c r="H22" s="60"/>
      <c r="I22" s="26" t="str">
        <f t="shared" si="0"/>
        <v/>
      </c>
      <c r="J22" s="27" t="str">
        <f t="shared" si="4"/>
        <v/>
      </c>
      <c r="K22" s="12" t="str">
        <f t="shared" si="5"/>
        <v/>
      </c>
      <c r="L22" s="60"/>
      <c r="M22" s="20" t="str">
        <f t="shared" si="6"/>
        <v/>
      </c>
      <c r="N22" s="10" t="str">
        <f t="shared" si="1"/>
        <v/>
      </c>
      <c r="O22" s="22" t="str">
        <f t="shared" si="7"/>
        <v/>
      </c>
      <c r="P22" s="63"/>
      <c r="Q22" s="21" t="str">
        <f t="shared" si="8"/>
        <v/>
      </c>
      <c r="R22" s="14" t="str">
        <f t="shared" si="2"/>
        <v/>
      </c>
      <c r="S22" s="16" t="str">
        <f t="shared" si="9"/>
        <v/>
      </c>
      <c r="T22" s="109"/>
      <c r="U22" s="110"/>
      <c r="V22" s="111" t="str">
        <f t="shared" si="10"/>
        <v/>
      </c>
      <c r="W22" s="112" t="str">
        <f t="shared" si="11"/>
        <v/>
      </c>
    </row>
    <row r="23" spans="1:25" x14ac:dyDescent="0.25">
      <c r="A23" s="52"/>
      <c r="B23" s="53"/>
      <c r="C23" s="51" t="str">
        <f t="shared" si="12"/>
        <v/>
      </c>
      <c r="D23" s="8" t="str">
        <f t="shared" si="13"/>
        <v/>
      </c>
      <c r="E23" s="57"/>
      <c r="F23" s="34" t="str">
        <f t="shared" si="3"/>
        <v/>
      </c>
      <c r="G23" s="59"/>
      <c r="H23" s="60"/>
      <c r="I23" s="26" t="str">
        <f t="shared" si="0"/>
        <v/>
      </c>
      <c r="J23" s="27" t="str">
        <f t="shared" si="4"/>
        <v/>
      </c>
      <c r="K23" s="12" t="str">
        <f t="shared" si="5"/>
        <v/>
      </c>
      <c r="L23" s="60"/>
      <c r="M23" s="20" t="str">
        <f t="shared" si="6"/>
        <v/>
      </c>
      <c r="N23" s="10" t="str">
        <f t="shared" si="1"/>
        <v/>
      </c>
      <c r="O23" s="22" t="str">
        <f t="shared" si="7"/>
        <v/>
      </c>
      <c r="P23" s="63"/>
      <c r="Q23" s="21" t="str">
        <f t="shared" si="8"/>
        <v/>
      </c>
      <c r="R23" s="14" t="str">
        <f t="shared" si="2"/>
        <v/>
      </c>
      <c r="S23" s="16" t="str">
        <f t="shared" si="9"/>
        <v/>
      </c>
      <c r="T23" s="109"/>
      <c r="U23" s="110"/>
      <c r="V23" s="111" t="str">
        <f t="shared" si="10"/>
        <v/>
      </c>
      <c r="W23" s="112" t="str">
        <f t="shared" si="11"/>
        <v/>
      </c>
    </row>
    <row r="24" spans="1:25" x14ac:dyDescent="0.25">
      <c r="A24" s="52"/>
      <c r="B24" s="53"/>
      <c r="C24" s="51" t="str">
        <f t="shared" si="12"/>
        <v/>
      </c>
      <c r="D24" s="8" t="str">
        <f t="shared" si="13"/>
        <v/>
      </c>
      <c r="E24" s="57"/>
      <c r="F24" s="34" t="str">
        <f t="shared" si="3"/>
        <v/>
      </c>
      <c r="G24" s="59"/>
      <c r="H24" s="60"/>
      <c r="I24" s="26" t="str">
        <f t="shared" si="0"/>
        <v/>
      </c>
      <c r="J24" s="27" t="str">
        <f t="shared" si="4"/>
        <v/>
      </c>
      <c r="K24" s="12" t="str">
        <f t="shared" si="5"/>
        <v/>
      </c>
      <c r="L24" s="60"/>
      <c r="M24" s="20" t="str">
        <f t="shared" si="6"/>
        <v/>
      </c>
      <c r="N24" s="10" t="str">
        <f t="shared" si="1"/>
        <v/>
      </c>
      <c r="O24" s="22" t="str">
        <f t="shared" si="7"/>
        <v/>
      </c>
      <c r="P24" s="63"/>
      <c r="Q24" s="21" t="str">
        <f t="shared" si="8"/>
        <v/>
      </c>
      <c r="R24" s="14" t="str">
        <f t="shared" si="2"/>
        <v/>
      </c>
      <c r="S24" s="16" t="str">
        <f t="shared" si="9"/>
        <v/>
      </c>
      <c r="T24" s="109"/>
      <c r="U24" s="110"/>
      <c r="V24" s="111" t="str">
        <f t="shared" si="10"/>
        <v/>
      </c>
      <c r="W24" s="112" t="str">
        <f t="shared" si="11"/>
        <v/>
      </c>
    </row>
    <row r="25" spans="1:25" x14ac:dyDescent="0.25">
      <c r="A25" s="52"/>
      <c r="B25" s="53"/>
      <c r="C25" s="51" t="str">
        <f t="shared" si="12"/>
        <v/>
      </c>
      <c r="D25" s="8" t="str">
        <f t="shared" si="13"/>
        <v/>
      </c>
      <c r="E25" s="57"/>
      <c r="F25" s="34" t="str">
        <f t="shared" si="3"/>
        <v/>
      </c>
      <c r="G25" s="59"/>
      <c r="H25" s="60"/>
      <c r="I25" s="26" t="str">
        <f t="shared" si="0"/>
        <v/>
      </c>
      <c r="J25" s="27" t="str">
        <f t="shared" si="4"/>
        <v/>
      </c>
      <c r="K25" s="12" t="str">
        <f t="shared" si="5"/>
        <v/>
      </c>
      <c r="L25" s="60"/>
      <c r="M25" s="20" t="str">
        <f t="shared" si="6"/>
        <v/>
      </c>
      <c r="N25" s="10" t="str">
        <f t="shared" si="1"/>
        <v/>
      </c>
      <c r="O25" s="22" t="str">
        <f t="shared" si="7"/>
        <v/>
      </c>
      <c r="P25" s="63"/>
      <c r="Q25" s="21" t="str">
        <f t="shared" si="8"/>
        <v/>
      </c>
      <c r="R25" s="14" t="str">
        <f t="shared" si="2"/>
        <v/>
      </c>
      <c r="S25" s="16" t="str">
        <f t="shared" si="9"/>
        <v/>
      </c>
      <c r="T25" s="109"/>
      <c r="U25" s="110"/>
      <c r="V25" s="111" t="str">
        <f t="shared" si="10"/>
        <v/>
      </c>
      <c r="W25" s="112" t="str">
        <f t="shared" si="11"/>
        <v/>
      </c>
    </row>
    <row r="26" spans="1:25" x14ac:dyDescent="0.25">
      <c r="A26" s="52"/>
      <c r="B26" s="53"/>
      <c r="C26" s="51" t="str">
        <f t="shared" si="12"/>
        <v/>
      </c>
      <c r="D26" s="8" t="str">
        <f t="shared" si="13"/>
        <v/>
      </c>
      <c r="E26" s="57"/>
      <c r="F26" s="34" t="str">
        <f t="shared" si="3"/>
        <v/>
      </c>
      <c r="G26" s="59"/>
      <c r="H26" s="60"/>
      <c r="I26" s="26" t="str">
        <f t="shared" si="0"/>
        <v/>
      </c>
      <c r="J26" s="27" t="str">
        <f t="shared" si="4"/>
        <v/>
      </c>
      <c r="K26" s="12" t="str">
        <f t="shared" si="5"/>
        <v/>
      </c>
      <c r="L26" s="60"/>
      <c r="M26" s="20" t="str">
        <f t="shared" si="6"/>
        <v/>
      </c>
      <c r="N26" s="10" t="str">
        <f t="shared" si="1"/>
        <v/>
      </c>
      <c r="O26" s="22" t="str">
        <f t="shared" si="7"/>
        <v/>
      </c>
      <c r="P26" s="63"/>
      <c r="Q26" s="21" t="str">
        <f t="shared" si="8"/>
        <v/>
      </c>
      <c r="R26" s="14" t="str">
        <f t="shared" si="2"/>
        <v/>
      </c>
      <c r="S26" s="16" t="str">
        <f t="shared" si="9"/>
        <v/>
      </c>
      <c r="T26" s="109"/>
      <c r="U26" s="110"/>
      <c r="V26" s="111" t="str">
        <f t="shared" si="10"/>
        <v/>
      </c>
      <c r="W26" s="112" t="str">
        <f t="shared" si="11"/>
        <v/>
      </c>
    </row>
    <row r="27" spans="1:25" x14ac:dyDescent="0.25">
      <c r="A27" s="52"/>
      <c r="B27" s="53"/>
      <c r="C27" s="51" t="str">
        <f t="shared" si="12"/>
        <v/>
      </c>
      <c r="D27" s="8" t="str">
        <f t="shared" si="13"/>
        <v/>
      </c>
      <c r="E27" s="57"/>
      <c r="F27" s="34" t="str">
        <f t="shared" si="3"/>
        <v/>
      </c>
      <c r="G27" s="59"/>
      <c r="H27" s="60"/>
      <c r="I27" s="26" t="str">
        <f t="shared" si="0"/>
        <v/>
      </c>
      <c r="J27" s="27" t="str">
        <f t="shared" si="4"/>
        <v/>
      </c>
      <c r="K27" s="12" t="str">
        <f t="shared" si="5"/>
        <v/>
      </c>
      <c r="L27" s="60"/>
      <c r="M27" s="20" t="str">
        <f t="shared" si="6"/>
        <v/>
      </c>
      <c r="N27" s="10" t="str">
        <f t="shared" si="1"/>
        <v/>
      </c>
      <c r="O27" s="22" t="str">
        <f t="shared" si="7"/>
        <v/>
      </c>
      <c r="P27" s="63"/>
      <c r="Q27" s="21" t="str">
        <f t="shared" si="8"/>
        <v/>
      </c>
      <c r="R27" s="14" t="str">
        <f t="shared" si="2"/>
        <v/>
      </c>
      <c r="S27" s="16" t="str">
        <f t="shared" si="9"/>
        <v/>
      </c>
      <c r="T27" s="109"/>
      <c r="U27" s="110"/>
      <c r="V27" s="111" t="str">
        <f t="shared" si="10"/>
        <v/>
      </c>
      <c r="W27" s="112" t="str">
        <f t="shared" si="11"/>
        <v/>
      </c>
    </row>
    <row r="28" spans="1:25" x14ac:dyDescent="0.25">
      <c r="A28" s="52"/>
      <c r="B28" s="53"/>
      <c r="C28" s="51" t="str">
        <f t="shared" si="12"/>
        <v/>
      </c>
      <c r="D28" s="8" t="str">
        <f t="shared" si="13"/>
        <v/>
      </c>
      <c r="E28" s="57"/>
      <c r="F28" s="34" t="str">
        <f t="shared" si="3"/>
        <v/>
      </c>
      <c r="G28" s="59"/>
      <c r="H28" s="60"/>
      <c r="I28" s="26" t="str">
        <f t="shared" si="0"/>
        <v/>
      </c>
      <c r="J28" s="27" t="str">
        <f t="shared" si="4"/>
        <v/>
      </c>
      <c r="K28" s="12" t="str">
        <f t="shared" si="5"/>
        <v/>
      </c>
      <c r="L28" s="60"/>
      <c r="M28" s="20" t="str">
        <f t="shared" si="6"/>
        <v/>
      </c>
      <c r="N28" s="10" t="str">
        <f t="shared" si="1"/>
        <v/>
      </c>
      <c r="O28" s="22" t="str">
        <f t="shared" si="7"/>
        <v/>
      </c>
      <c r="P28" s="63"/>
      <c r="Q28" s="21" t="str">
        <f t="shared" si="8"/>
        <v/>
      </c>
      <c r="R28" s="14" t="str">
        <f t="shared" si="2"/>
        <v/>
      </c>
      <c r="S28" s="16" t="str">
        <f t="shared" si="9"/>
        <v/>
      </c>
      <c r="T28" s="109"/>
      <c r="U28" s="110"/>
      <c r="V28" s="111" t="str">
        <f t="shared" si="10"/>
        <v/>
      </c>
      <c r="W28" s="112" t="str">
        <f t="shared" si="11"/>
        <v/>
      </c>
    </row>
    <row r="29" spans="1:25" x14ac:dyDescent="0.25">
      <c r="A29" s="52"/>
      <c r="B29" s="53"/>
      <c r="C29" s="51" t="str">
        <f t="shared" si="12"/>
        <v/>
      </c>
      <c r="D29" s="8" t="str">
        <f t="shared" si="13"/>
        <v/>
      </c>
      <c r="E29" s="57"/>
      <c r="F29" s="34" t="str">
        <f t="shared" si="3"/>
        <v/>
      </c>
      <c r="G29" s="59"/>
      <c r="H29" s="60"/>
      <c r="I29" s="26" t="str">
        <f t="shared" si="0"/>
        <v/>
      </c>
      <c r="J29" s="27" t="str">
        <f t="shared" si="4"/>
        <v/>
      </c>
      <c r="K29" s="12" t="str">
        <f t="shared" si="5"/>
        <v/>
      </c>
      <c r="L29" s="60"/>
      <c r="M29" s="20" t="str">
        <f t="shared" si="6"/>
        <v/>
      </c>
      <c r="N29" s="10" t="str">
        <f t="shared" si="1"/>
        <v/>
      </c>
      <c r="O29" s="22" t="str">
        <f t="shared" si="7"/>
        <v/>
      </c>
      <c r="P29" s="63"/>
      <c r="Q29" s="21" t="str">
        <f t="shared" si="8"/>
        <v/>
      </c>
      <c r="R29" s="14" t="str">
        <f t="shared" si="2"/>
        <v/>
      </c>
      <c r="S29" s="16" t="str">
        <f t="shared" si="9"/>
        <v/>
      </c>
      <c r="T29" s="109"/>
      <c r="U29" s="110"/>
      <c r="V29" s="111" t="str">
        <f t="shared" si="10"/>
        <v/>
      </c>
      <c r="W29" s="112" t="str">
        <f t="shared" si="11"/>
        <v/>
      </c>
    </row>
    <row r="30" spans="1:25" x14ac:dyDescent="0.25">
      <c r="A30" s="52"/>
      <c r="B30" s="53"/>
      <c r="C30" s="51" t="str">
        <f t="shared" si="12"/>
        <v/>
      </c>
      <c r="D30" s="8" t="str">
        <f t="shared" si="13"/>
        <v/>
      </c>
      <c r="E30" s="57"/>
      <c r="F30" s="34" t="str">
        <f t="shared" si="3"/>
        <v/>
      </c>
      <c r="G30" s="59"/>
      <c r="H30" s="60"/>
      <c r="I30" s="26" t="str">
        <f t="shared" si="0"/>
        <v/>
      </c>
      <c r="J30" s="27" t="str">
        <f t="shared" si="4"/>
        <v/>
      </c>
      <c r="K30" s="12" t="str">
        <f t="shared" si="5"/>
        <v/>
      </c>
      <c r="L30" s="60"/>
      <c r="M30" s="20" t="str">
        <f t="shared" si="6"/>
        <v/>
      </c>
      <c r="N30" s="10" t="str">
        <f t="shared" si="1"/>
        <v/>
      </c>
      <c r="O30" s="22" t="str">
        <f t="shared" si="7"/>
        <v/>
      </c>
      <c r="P30" s="63"/>
      <c r="Q30" s="21" t="str">
        <f t="shared" si="8"/>
        <v/>
      </c>
      <c r="R30" s="14" t="str">
        <f t="shared" si="2"/>
        <v/>
      </c>
      <c r="S30" s="16" t="str">
        <f t="shared" si="9"/>
        <v/>
      </c>
      <c r="T30" s="109"/>
      <c r="U30" s="110"/>
      <c r="V30" s="111" t="str">
        <f t="shared" si="10"/>
        <v/>
      </c>
      <c r="W30" s="112" t="str">
        <f t="shared" si="11"/>
        <v/>
      </c>
    </row>
    <row r="31" spans="1:25" x14ac:dyDescent="0.25">
      <c r="A31" s="52"/>
      <c r="B31" s="53"/>
      <c r="C31" s="51" t="str">
        <f t="shared" si="12"/>
        <v/>
      </c>
      <c r="D31" s="8" t="str">
        <f t="shared" si="13"/>
        <v/>
      </c>
      <c r="E31" s="57"/>
      <c r="F31" s="34" t="str">
        <f t="shared" si="3"/>
        <v/>
      </c>
      <c r="G31" s="59"/>
      <c r="H31" s="60"/>
      <c r="I31" s="26" t="str">
        <f t="shared" si="0"/>
        <v/>
      </c>
      <c r="J31" s="27" t="str">
        <f t="shared" si="4"/>
        <v/>
      </c>
      <c r="K31" s="12" t="str">
        <f t="shared" si="5"/>
        <v/>
      </c>
      <c r="L31" s="60"/>
      <c r="M31" s="20" t="str">
        <f t="shared" si="6"/>
        <v/>
      </c>
      <c r="N31" s="10" t="str">
        <f t="shared" si="1"/>
        <v/>
      </c>
      <c r="O31" s="22" t="str">
        <f t="shared" si="7"/>
        <v/>
      </c>
      <c r="P31" s="63"/>
      <c r="Q31" s="21" t="str">
        <f t="shared" si="8"/>
        <v/>
      </c>
      <c r="R31" s="14" t="str">
        <f t="shared" si="2"/>
        <v/>
      </c>
      <c r="S31" s="16" t="str">
        <f t="shared" si="9"/>
        <v/>
      </c>
      <c r="T31" s="109"/>
      <c r="U31" s="110"/>
      <c r="V31" s="111" t="str">
        <f t="shared" si="10"/>
        <v/>
      </c>
      <c r="W31" s="112" t="str">
        <f t="shared" si="11"/>
        <v/>
      </c>
    </row>
    <row r="32" spans="1:25" x14ac:dyDescent="0.25">
      <c r="A32" s="52"/>
      <c r="B32" s="53"/>
      <c r="C32" s="51" t="str">
        <f t="shared" si="12"/>
        <v/>
      </c>
      <c r="D32" s="8" t="str">
        <f t="shared" si="13"/>
        <v/>
      </c>
      <c r="E32" s="57"/>
      <c r="F32" s="34" t="str">
        <f t="shared" si="3"/>
        <v/>
      </c>
      <c r="G32" s="59"/>
      <c r="H32" s="60"/>
      <c r="I32" s="26" t="str">
        <f t="shared" si="0"/>
        <v/>
      </c>
      <c r="J32" s="27" t="str">
        <f t="shared" si="4"/>
        <v/>
      </c>
      <c r="K32" s="12" t="str">
        <f t="shared" si="5"/>
        <v/>
      </c>
      <c r="L32" s="60"/>
      <c r="M32" s="20" t="str">
        <f t="shared" si="6"/>
        <v/>
      </c>
      <c r="N32" s="10" t="str">
        <f t="shared" si="1"/>
        <v/>
      </c>
      <c r="O32" s="22" t="str">
        <f t="shared" si="7"/>
        <v/>
      </c>
      <c r="P32" s="63"/>
      <c r="Q32" s="21" t="str">
        <f t="shared" si="8"/>
        <v/>
      </c>
      <c r="R32" s="14" t="str">
        <f t="shared" si="2"/>
        <v/>
      </c>
      <c r="S32" s="16" t="str">
        <f t="shared" si="9"/>
        <v/>
      </c>
      <c r="T32" s="109"/>
      <c r="U32" s="110"/>
      <c r="V32" s="111" t="str">
        <f t="shared" si="10"/>
        <v/>
      </c>
      <c r="W32" s="112" t="str">
        <f t="shared" si="11"/>
        <v/>
      </c>
    </row>
    <row r="33" spans="1:23" x14ac:dyDescent="0.25">
      <c r="A33" s="52"/>
      <c r="B33" s="53"/>
      <c r="C33" s="51" t="str">
        <f t="shared" si="12"/>
        <v/>
      </c>
      <c r="D33" s="8" t="str">
        <f t="shared" si="13"/>
        <v/>
      </c>
      <c r="E33" s="57"/>
      <c r="F33" s="34" t="str">
        <f t="shared" si="3"/>
        <v/>
      </c>
      <c r="G33" s="59"/>
      <c r="H33" s="60"/>
      <c r="I33" s="26" t="str">
        <f t="shared" si="0"/>
        <v/>
      </c>
      <c r="J33" s="27" t="str">
        <f t="shared" si="4"/>
        <v/>
      </c>
      <c r="K33" s="12" t="str">
        <f t="shared" si="5"/>
        <v/>
      </c>
      <c r="L33" s="60"/>
      <c r="M33" s="20" t="str">
        <f t="shared" si="6"/>
        <v/>
      </c>
      <c r="N33" s="10" t="str">
        <f t="shared" si="1"/>
        <v/>
      </c>
      <c r="O33" s="22" t="str">
        <f t="shared" si="7"/>
        <v/>
      </c>
      <c r="P33" s="63"/>
      <c r="Q33" s="21" t="str">
        <f t="shared" si="8"/>
        <v/>
      </c>
      <c r="R33" s="14" t="str">
        <f t="shared" si="2"/>
        <v/>
      </c>
      <c r="S33" s="16" t="str">
        <f t="shared" si="9"/>
        <v/>
      </c>
      <c r="T33" s="109"/>
      <c r="U33" s="110"/>
      <c r="V33" s="111" t="str">
        <f t="shared" si="10"/>
        <v/>
      </c>
      <c r="W33" s="112" t="str">
        <f t="shared" si="11"/>
        <v/>
      </c>
    </row>
    <row r="34" spans="1:23" x14ac:dyDescent="0.25">
      <c r="A34" s="52"/>
      <c r="B34" s="53"/>
      <c r="C34" s="51" t="str">
        <f t="shared" si="12"/>
        <v/>
      </c>
      <c r="D34" s="8" t="str">
        <f t="shared" si="13"/>
        <v/>
      </c>
      <c r="E34" s="57"/>
      <c r="F34" s="34" t="str">
        <f t="shared" si="3"/>
        <v/>
      </c>
      <c r="G34" s="59"/>
      <c r="H34" s="60"/>
      <c r="I34" s="26" t="str">
        <f t="shared" si="0"/>
        <v/>
      </c>
      <c r="J34" s="27" t="str">
        <f t="shared" si="4"/>
        <v/>
      </c>
      <c r="K34" s="12" t="str">
        <f t="shared" si="5"/>
        <v/>
      </c>
      <c r="L34" s="60"/>
      <c r="M34" s="20" t="str">
        <f t="shared" si="6"/>
        <v/>
      </c>
      <c r="N34" s="10" t="str">
        <f t="shared" si="1"/>
        <v/>
      </c>
      <c r="O34" s="22" t="str">
        <f t="shared" si="7"/>
        <v/>
      </c>
      <c r="P34" s="63"/>
      <c r="Q34" s="21" t="str">
        <f t="shared" si="8"/>
        <v/>
      </c>
      <c r="R34" s="14" t="str">
        <f t="shared" si="2"/>
        <v/>
      </c>
      <c r="S34" s="16" t="str">
        <f t="shared" si="9"/>
        <v/>
      </c>
      <c r="T34" s="109"/>
      <c r="U34" s="110"/>
      <c r="V34" s="111" t="str">
        <f t="shared" si="10"/>
        <v/>
      </c>
      <c r="W34" s="112" t="str">
        <f t="shared" si="11"/>
        <v/>
      </c>
    </row>
    <row r="35" spans="1:23" x14ac:dyDescent="0.25">
      <c r="A35" s="52"/>
      <c r="B35" s="53"/>
      <c r="C35" s="51" t="str">
        <f t="shared" si="12"/>
        <v/>
      </c>
      <c r="D35" s="8" t="str">
        <f t="shared" si="13"/>
        <v/>
      </c>
      <c r="E35" s="57"/>
      <c r="F35" s="34" t="str">
        <f t="shared" si="3"/>
        <v/>
      </c>
      <c r="G35" s="59"/>
      <c r="H35" s="60"/>
      <c r="I35" s="26" t="str">
        <f t="shared" si="0"/>
        <v/>
      </c>
      <c r="J35" s="27" t="str">
        <f t="shared" si="4"/>
        <v/>
      </c>
      <c r="K35" s="12" t="str">
        <f t="shared" si="5"/>
        <v/>
      </c>
      <c r="L35" s="60"/>
      <c r="M35" s="20" t="str">
        <f t="shared" si="6"/>
        <v/>
      </c>
      <c r="N35" s="10" t="str">
        <f t="shared" si="1"/>
        <v/>
      </c>
      <c r="O35" s="22" t="str">
        <f t="shared" si="7"/>
        <v/>
      </c>
      <c r="P35" s="63"/>
      <c r="Q35" s="21" t="str">
        <f t="shared" si="8"/>
        <v/>
      </c>
      <c r="R35" s="14" t="str">
        <f t="shared" si="2"/>
        <v/>
      </c>
      <c r="S35" s="16" t="str">
        <f t="shared" si="9"/>
        <v/>
      </c>
      <c r="T35" s="109"/>
      <c r="U35" s="110"/>
      <c r="V35" s="111" t="str">
        <f t="shared" si="10"/>
        <v/>
      </c>
      <c r="W35" s="112" t="str">
        <f t="shared" si="11"/>
        <v/>
      </c>
    </row>
    <row r="36" spans="1:23" x14ac:dyDescent="0.25">
      <c r="A36" s="52"/>
      <c r="B36" s="53"/>
      <c r="C36" s="51" t="str">
        <f t="shared" si="12"/>
        <v/>
      </c>
      <c r="D36" s="8" t="str">
        <f t="shared" si="13"/>
        <v/>
      </c>
      <c r="E36" s="57"/>
      <c r="F36" s="34" t="str">
        <f t="shared" si="3"/>
        <v/>
      </c>
      <c r="G36" s="59"/>
      <c r="H36" s="60"/>
      <c r="I36" s="26" t="str">
        <f t="shared" si="0"/>
        <v/>
      </c>
      <c r="J36" s="27" t="str">
        <f t="shared" si="4"/>
        <v/>
      </c>
      <c r="K36" s="12" t="str">
        <f t="shared" si="5"/>
        <v/>
      </c>
      <c r="L36" s="60"/>
      <c r="M36" s="20" t="str">
        <f t="shared" si="6"/>
        <v/>
      </c>
      <c r="N36" s="10" t="str">
        <f t="shared" si="1"/>
        <v/>
      </c>
      <c r="O36" s="22" t="str">
        <f t="shared" si="7"/>
        <v/>
      </c>
      <c r="P36" s="63"/>
      <c r="Q36" s="21" t="str">
        <f t="shared" si="8"/>
        <v/>
      </c>
      <c r="R36" s="14" t="str">
        <f t="shared" si="2"/>
        <v/>
      </c>
      <c r="S36" s="16" t="str">
        <f t="shared" si="9"/>
        <v/>
      </c>
      <c r="T36" s="109"/>
      <c r="U36" s="110"/>
      <c r="V36" s="111" t="str">
        <f t="shared" si="10"/>
        <v/>
      </c>
      <c r="W36" s="112" t="str">
        <f t="shared" si="11"/>
        <v/>
      </c>
    </row>
    <row r="37" spans="1:23" x14ac:dyDescent="0.25">
      <c r="A37" s="52"/>
      <c r="B37" s="53"/>
      <c r="C37" s="51" t="str">
        <f t="shared" si="12"/>
        <v/>
      </c>
      <c r="D37" s="8" t="str">
        <f t="shared" si="13"/>
        <v/>
      </c>
      <c r="E37" s="57"/>
      <c r="F37" s="34" t="str">
        <f t="shared" si="3"/>
        <v/>
      </c>
      <c r="G37" s="59"/>
      <c r="H37" s="60"/>
      <c r="I37" s="26" t="str">
        <f t="shared" si="0"/>
        <v/>
      </c>
      <c r="J37" s="27" t="str">
        <f t="shared" si="4"/>
        <v/>
      </c>
      <c r="K37" s="12" t="str">
        <f t="shared" si="5"/>
        <v/>
      </c>
      <c r="L37" s="60"/>
      <c r="M37" s="20" t="str">
        <f t="shared" si="6"/>
        <v/>
      </c>
      <c r="N37" s="10" t="str">
        <f t="shared" si="1"/>
        <v/>
      </c>
      <c r="O37" s="22" t="str">
        <f t="shared" si="7"/>
        <v/>
      </c>
      <c r="P37" s="63"/>
      <c r="Q37" s="21" t="str">
        <f t="shared" si="8"/>
        <v/>
      </c>
      <c r="R37" s="14" t="str">
        <f t="shared" si="2"/>
        <v/>
      </c>
      <c r="S37" s="16" t="str">
        <f t="shared" si="9"/>
        <v/>
      </c>
      <c r="T37" s="109"/>
      <c r="U37" s="110"/>
      <c r="V37" s="111" t="str">
        <f t="shared" si="10"/>
        <v/>
      </c>
      <c r="W37" s="112" t="str">
        <f t="shared" si="11"/>
        <v/>
      </c>
    </row>
    <row r="38" spans="1:23" x14ac:dyDescent="0.25">
      <c r="A38" s="52"/>
      <c r="B38" s="53"/>
      <c r="C38" s="51" t="str">
        <f t="shared" si="12"/>
        <v/>
      </c>
      <c r="D38" s="8" t="str">
        <f t="shared" si="13"/>
        <v/>
      </c>
      <c r="E38" s="57"/>
      <c r="F38" s="34" t="str">
        <f t="shared" si="3"/>
        <v/>
      </c>
      <c r="G38" s="59"/>
      <c r="H38" s="60"/>
      <c r="I38" s="26" t="str">
        <f t="shared" si="0"/>
        <v/>
      </c>
      <c r="J38" s="27" t="str">
        <f t="shared" si="4"/>
        <v/>
      </c>
      <c r="K38" s="12" t="str">
        <f t="shared" si="5"/>
        <v/>
      </c>
      <c r="L38" s="60"/>
      <c r="M38" s="20" t="str">
        <f t="shared" si="6"/>
        <v/>
      </c>
      <c r="N38" s="10" t="str">
        <f t="shared" si="1"/>
        <v/>
      </c>
      <c r="O38" s="22" t="str">
        <f t="shared" si="7"/>
        <v/>
      </c>
      <c r="P38" s="63"/>
      <c r="Q38" s="21" t="str">
        <f t="shared" si="8"/>
        <v/>
      </c>
      <c r="R38" s="14" t="str">
        <f t="shared" si="2"/>
        <v/>
      </c>
      <c r="S38" s="16" t="str">
        <f t="shared" si="9"/>
        <v/>
      </c>
      <c r="T38" s="109"/>
      <c r="U38" s="110"/>
      <c r="V38" s="111" t="str">
        <f t="shared" si="10"/>
        <v/>
      </c>
      <c r="W38" s="112" t="str">
        <f t="shared" si="11"/>
        <v/>
      </c>
    </row>
    <row r="39" spans="1:23" x14ac:dyDescent="0.25">
      <c r="A39" s="52"/>
      <c r="B39" s="53"/>
      <c r="C39" s="51" t="str">
        <f t="shared" si="12"/>
        <v/>
      </c>
      <c r="D39" s="8" t="str">
        <f t="shared" si="13"/>
        <v/>
      </c>
      <c r="E39" s="57"/>
      <c r="F39" s="34" t="str">
        <f t="shared" si="3"/>
        <v/>
      </c>
      <c r="G39" s="59"/>
      <c r="H39" s="60"/>
      <c r="I39" s="26" t="str">
        <f t="shared" si="0"/>
        <v/>
      </c>
      <c r="J39" s="27" t="str">
        <f t="shared" si="4"/>
        <v/>
      </c>
      <c r="K39" s="12" t="str">
        <f t="shared" si="5"/>
        <v/>
      </c>
      <c r="L39" s="60"/>
      <c r="M39" s="20" t="str">
        <f t="shared" si="6"/>
        <v/>
      </c>
      <c r="N39" s="10" t="str">
        <f t="shared" si="1"/>
        <v/>
      </c>
      <c r="O39" s="22" t="str">
        <f t="shared" si="7"/>
        <v/>
      </c>
      <c r="P39" s="63"/>
      <c r="Q39" s="21" t="str">
        <f t="shared" si="8"/>
        <v/>
      </c>
      <c r="R39" s="14" t="str">
        <f t="shared" si="2"/>
        <v/>
      </c>
      <c r="S39" s="16" t="str">
        <f t="shared" si="9"/>
        <v/>
      </c>
      <c r="T39" s="109"/>
      <c r="U39" s="110"/>
      <c r="V39" s="111" t="str">
        <f t="shared" si="10"/>
        <v/>
      </c>
      <c r="W39" s="112" t="str">
        <f t="shared" si="11"/>
        <v/>
      </c>
    </row>
    <row r="40" spans="1:23" x14ac:dyDescent="0.25">
      <c r="A40" s="52"/>
      <c r="B40" s="53"/>
      <c r="C40" s="51" t="str">
        <f t="shared" si="12"/>
        <v/>
      </c>
      <c r="D40" s="8" t="str">
        <f t="shared" si="13"/>
        <v/>
      </c>
      <c r="E40" s="57"/>
      <c r="F40" s="34" t="str">
        <f t="shared" si="3"/>
        <v/>
      </c>
      <c r="G40" s="59"/>
      <c r="H40" s="60"/>
      <c r="I40" s="26" t="str">
        <f t="shared" si="0"/>
        <v/>
      </c>
      <c r="J40" s="27" t="str">
        <f t="shared" si="4"/>
        <v/>
      </c>
      <c r="K40" s="12" t="str">
        <f t="shared" si="5"/>
        <v/>
      </c>
      <c r="L40" s="60"/>
      <c r="M40" s="20" t="str">
        <f t="shared" si="6"/>
        <v/>
      </c>
      <c r="N40" s="10" t="str">
        <f t="shared" si="1"/>
        <v/>
      </c>
      <c r="O40" s="22" t="str">
        <f t="shared" si="7"/>
        <v/>
      </c>
      <c r="P40" s="63"/>
      <c r="Q40" s="21" t="str">
        <f t="shared" si="8"/>
        <v/>
      </c>
      <c r="R40" s="14" t="str">
        <f t="shared" si="2"/>
        <v/>
      </c>
      <c r="S40" s="16" t="str">
        <f t="shared" si="9"/>
        <v/>
      </c>
      <c r="T40" s="109"/>
      <c r="U40" s="110"/>
      <c r="V40" s="111" t="str">
        <f t="shared" si="10"/>
        <v/>
      </c>
      <c r="W40" s="112" t="str">
        <f t="shared" si="11"/>
        <v/>
      </c>
    </row>
    <row r="41" spans="1:23" x14ac:dyDescent="0.25">
      <c r="A41" s="52"/>
      <c r="B41" s="53"/>
      <c r="C41" s="51" t="str">
        <f t="shared" si="12"/>
        <v/>
      </c>
      <c r="D41" s="8" t="str">
        <f t="shared" si="13"/>
        <v/>
      </c>
      <c r="E41" s="57"/>
      <c r="F41" s="34" t="str">
        <f t="shared" si="3"/>
        <v/>
      </c>
      <c r="G41" s="59"/>
      <c r="H41" s="60"/>
      <c r="I41" s="26" t="str">
        <f t="shared" si="0"/>
        <v/>
      </c>
      <c r="J41" s="27" t="str">
        <f t="shared" si="4"/>
        <v/>
      </c>
      <c r="K41" s="12" t="str">
        <f t="shared" si="5"/>
        <v/>
      </c>
      <c r="L41" s="60"/>
      <c r="M41" s="20" t="str">
        <f t="shared" si="6"/>
        <v/>
      </c>
      <c r="N41" s="10" t="str">
        <f t="shared" si="1"/>
        <v/>
      </c>
      <c r="O41" s="22" t="str">
        <f t="shared" si="7"/>
        <v/>
      </c>
      <c r="P41" s="63"/>
      <c r="Q41" s="21" t="str">
        <f t="shared" si="8"/>
        <v/>
      </c>
      <c r="R41" s="14" t="str">
        <f t="shared" si="2"/>
        <v/>
      </c>
      <c r="S41" s="16" t="str">
        <f t="shared" si="9"/>
        <v/>
      </c>
      <c r="T41" s="109"/>
      <c r="U41" s="110"/>
      <c r="V41" s="111" t="str">
        <f t="shared" si="10"/>
        <v/>
      </c>
      <c r="W41" s="112" t="str">
        <f t="shared" si="11"/>
        <v/>
      </c>
    </row>
    <row r="42" spans="1:23" x14ac:dyDescent="0.25">
      <c r="A42" s="52"/>
      <c r="B42" s="53"/>
      <c r="C42" s="51" t="str">
        <f t="shared" si="12"/>
        <v/>
      </c>
      <c r="D42" s="8" t="str">
        <f t="shared" si="13"/>
        <v/>
      </c>
      <c r="E42" s="57"/>
      <c r="F42" s="34" t="str">
        <f t="shared" si="3"/>
        <v/>
      </c>
      <c r="G42" s="59"/>
      <c r="H42" s="60"/>
      <c r="I42" s="26" t="str">
        <f t="shared" si="0"/>
        <v/>
      </c>
      <c r="J42" s="27" t="str">
        <f t="shared" si="4"/>
        <v/>
      </c>
      <c r="K42" s="12" t="str">
        <f t="shared" si="5"/>
        <v/>
      </c>
      <c r="L42" s="60"/>
      <c r="M42" s="20" t="str">
        <f t="shared" si="6"/>
        <v/>
      </c>
      <c r="N42" s="10" t="str">
        <f t="shared" si="1"/>
        <v/>
      </c>
      <c r="O42" s="22" t="str">
        <f t="shared" si="7"/>
        <v/>
      </c>
      <c r="P42" s="63"/>
      <c r="Q42" s="21" t="str">
        <f t="shared" si="8"/>
        <v/>
      </c>
      <c r="R42" s="14" t="str">
        <f t="shared" si="2"/>
        <v/>
      </c>
      <c r="S42" s="16" t="str">
        <f t="shared" si="9"/>
        <v/>
      </c>
      <c r="T42" s="109"/>
      <c r="U42" s="110"/>
      <c r="V42" s="111" t="str">
        <f t="shared" si="10"/>
        <v/>
      </c>
      <c r="W42" s="112" t="str">
        <f t="shared" si="11"/>
        <v/>
      </c>
    </row>
    <row r="43" spans="1:23" x14ac:dyDescent="0.25">
      <c r="A43" s="52"/>
      <c r="B43" s="53"/>
      <c r="C43" s="51" t="str">
        <f t="shared" si="12"/>
        <v/>
      </c>
      <c r="D43" s="8" t="str">
        <f t="shared" si="13"/>
        <v/>
      </c>
      <c r="E43" s="57"/>
      <c r="F43" s="34" t="str">
        <f t="shared" si="3"/>
        <v/>
      </c>
      <c r="G43" s="59"/>
      <c r="H43" s="60"/>
      <c r="I43" s="26" t="str">
        <f t="shared" si="0"/>
        <v/>
      </c>
      <c r="J43" s="27" t="str">
        <f t="shared" si="4"/>
        <v/>
      </c>
      <c r="K43" s="12" t="str">
        <f t="shared" si="5"/>
        <v/>
      </c>
      <c r="L43" s="60"/>
      <c r="M43" s="20" t="str">
        <f t="shared" si="6"/>
        <v/>
      </c>
      <c r="N43" s="10" t="str">
        <f t="shared" si="1"/>
        <v/>
      </c>
      <c r="O43" s="22" t="str">
        <f t="shared" si="7"/>
        <v/>
      </c>
      <c r="P43" s="63"/>
      <c r="Q43" s="21" t="str">
        <f t="shared" si="8"/>
        <v/>
      </c>
      <c r="R43" s="14" t="str">
        <f t="shared" si="2"/>
        <v/>
      </c>
      <c r="S43" s="16" t="str">
        <f t="shared" si="9"/>
        <v/>
      </c>
      <c r="T43" s="109"/>
      <c r="U43" s="110"/>
      <c r="V43" s="111" t="str">
        <f t="shared" si="10"/>
        <v/>
      </c>
      <c r="W43" s="112" t="str">
        <f t="shared" si="11"/>
        <v/>
      </c>
    </row>
    <row r="44" spans="1:23" x14ac:dyDescent="0.25">
      <c r="A44" s="52"/>
      <c r="B44" s="53"/>
      <c r="C44" s="51" t="str">
        <f t="shared" si="12"/>
        <v/>
      </c>
      <c r="D44" s="8" t="str">
        <f t="shared" si="13"/>
        <v/>
      </c>
      <c r="E44" s="57"/>
      <c r="F44" s="34" t="str">
        <f t="shared" si="3"/>
        <v/>
      </c>
      <c r="G44" s="59"/>
      <c r="H44" s="60"/>
      <c r="I44" s="26" t="str">
        <f t="shared" si="0"/>
        <v/>
      </c>
      <c r="J44" s="27" t="str">
        <f t="shared" si="4"/>
        <v/>
      </c>
      <c r="K44" s="12" t="str">
        <f t="shared" si="5"/>
        <v/>
      </c>
      <c r="L44" s="60"/>
      <c r="M44" s="20" t="str">
        <f t="shared" si="6"/>
        <v/>
      </c>
      <c r="N44" s="10" t="str">
        <f t="shared" si="1"/>
        <v/>
      </c>
      <c r="O44" s="22" t="str">
        <f t="shared" si="7"/>
        <v/>
      </c>
      <c r="P44" s="63"/>
      <c r="Q44" s="21" t="str">
        <f t="shared" si="8"/>
        <v/>
      </c>
      <c r="R44" s="14" t="str">
        <f t="shared" si="2"/>
        <v/>
      </c>
      <c r="S44" s="16" t="str">
        <f t="shared" si="9"/>
        <v/>
      </c>
      <c r="T44" s="109"/>
      <c r="U44" s="110"/>
      <c r="V44" s="111" t="str">
        <f t="shared" si="10"/>
        <v/>
      </c>
      <c r="W44" s="112" t="str">
        <f t="shared" si="11"/>
        <v/>
      </c>
    </row>
    <row r="45" spans="1:23" x14ac:dyDescent="0.25">
      <c r="A45" s="52"/>
      <c r="B45" s="53"/>
      <c r="C45" s="51" t="str">
        <f t="shared" si="12"/>
        <v/>
      </c>
      <c r="D45" s="8" t="str">
        <f t="shared" si="13"/>
        <v/>
      </c>
      <c r="E45" s="57"/>
      <c r="F45" s="34" t="str">
        <f t="shared" si="3"/>
        <v/>
      </c>
      <c r="G45" s="59"/>
      <c r="H45" s="60"/>
      <c r="I45" s="26" t="str">
        <f t="shared" si="0"/>
        <v/>
      </c>
      <c r="J45" s="27" t="str">
        <f t="shared" si="4"/>
        <v/>
      </c>
      <c r="K45" s="12" t="str">
        <f t="shared" si="5"/>
        <v/>
      </c>
      <c r="L45" s="60"/>
      <c r="M45" s="20" t="str">
        <f t="shared" si="6"/>
        <v/>
      </c>
      <c r="N45" s="10" t="str">
        <f t="shared" si="1"/>
        <v/>
      </c>
      <c r="O45" s="22" t="str">
        <f t="shared" si="7"/>
        <v/>
      </c>
      <c r="P45" s="63"/>
      <c r="Q45" s="21" t="str">
        <f t="shared" si="8"/>
        <v/>
      </c>
      <c r="R45" s="14" t="str">
        <f t="shared" si="2"/>
        <v/>
      </c>
      <c r="S45" s="16" t="str">
        <f t="shared" si="9"/>
        <v/>
      </c>
      <c r="T45" s="109"/>
      <c r="U45" s="110"/>
      <c r="V45" s="111" t="str">
        <f t="shared" si="10"/>
        <v/>
      </c>
      <c r="W45" s="112" t="str">
        <f t="shared" si="11"/>
        <v/>
      </c>
    </row>
    <row r="46" spans="1:23" x14ac:dyDescent="0.25">
      <c r="A46" s="52"/>
      <c r="B46" s="53"/>
      <c r="C46" s="51" t="str">
        <f t="shared" si="12"/>
        <v/>
      </c>
      <c r="D46" s="8" t="str">
        <f t="shared" si="13"/>
        <v/>
      </c>
      <c r="E46" s="57"/>
      <c r="F46" s="34" t="str">
        <f t="shared" si="3"/>
        <v/>
      </c>
      <c r="G46" s="59"/>
      <c r="H46" s="60"/>
      <c r="I46" s="26" t="str">
        <f t="shared" si="0"/>
        <v/>
      </c>
      <c r="J46" s="27" t="str">
        <f t="shared" si="4"/>
        <v/>
      </c>
      <c r="K46" s="12" t="str">
        <f t="shared" si="5"/>
        <v/>
      </c>
      <c r="L46" s="60"/>
      <c r="M46" s="20" t="str">
        <f t="shared" si="6"/>
        <v/>
      </c>
      <c r="N46" s="10" t="str">
        <f t="shared" si="1"/>
        <v/>
      </c>
      <c r="O46" s="22" t="str">
        <f t="shared" si="7"/>
        <v/>
      </c>
      <c r="P46" s="63"/>
      <c r="Q46" s="21" t="str">
        <f t="shared" si="8"/>
        <v/>
      </c>
      <c r="R46" s="14" t="str">
        <f t="shared" si="2"/>
        <v/>
      </c>
      <c r="S46" s="16" t="str">
        <f t="shared" si="9"/>
        <v/>
      </c>
      <c r="T46" s="109"/>
      <c r="U46" s="110"/>
      <c r="V46" s="111" t="str">
        <f t="shared" si="10"/>
        <v/>
      </c>
      <c r="W46" s="112" t="str">
        <f t="shared" si="11"/>
        <v/>
      </c>
    </row>
    <row r="47" spans="1:23" x14ac:dyDescent="0.25">
      <c r="A47" s="52"/>
      <c r="B47" s="53"/>
      <c r="C47" s="51" t="str">
        <f t="shared" si="12"/>
        <v/>
      </c>
      <c r="D47" s="8" t="str">
        <f t="shared" si="13"/>
        <v/>
      </c>
      <c r="E47" s="57"/>
      <c r="F47" s="34" t="str">
        <f t="shared" si="3"/>
        <v/>
      </c>
      <c r="G47" s="59"/>
      <c r="H47" s="60"/>
      <c r="I47" s="26" t="str">
        <f t="shared" si="0"/>
        <v/>
      </c>
      <c r="J47" s="27" t="str">
        <f t="shared" si="4"/>
        <v/>
      </c>
      <c r="K47" s="12" t="str">
        <f t="shared" si="5"/>
        <v/>
      </c>
      <c r="L47" s="60"/>
      <c r="M47" s="20" t="str">
        <f t="shared" si="6"/>
        <v/>
      </c>
      <c r="N47" s="10" t="str">
        <f t="shared" si="1"/>
        <v/>
      </c>
      <c r="O47" s="22" t="str">
        <f t="shared" si="7"/>
        <v/>
      </c>
      <c r="P47" s="63"/>
      <c r="Q47" s="21" t="str">
        <f t="shared" si="8"/>
        <v/>
      </c>
      <c r="R47" s="14" t="str">
        <f t="shared" si="2"/>
        <v/>
      </c>
      <c r="S47" s="16" t="str">
        <f t="shared" si="9"/>
        <v/>
      </c>
      <c r="T47" s="109"/>
      <c r="U47" s="110"/>
      <c r="V47" s="111" t="str">
        <f t="shared" si="10"/>
        <v/>
      </c>
      <c r="W47" s="112" t="str">
        <f t="shared" si="11"/>
        <v/>
      </c>
    </row>
    <row r="48" spans="1:23" x14ac:dyDescent="0.25">
      <c r="A48" s="52"/>
      <c r="B48" s="53"/>
      <c r="C48" s="51" t="str">
        <f t="shared" si="12"/>
        <v/>
      </c>
      <c r="D48" s="8" t="str">
        <f t="shared" si="13"/>
        <v/>
      </c>
      <c r="E48" s="57"/>
      <c r="F48" s="34" t="str">
        <f t="shared" si="3"/>
        <v/>
      </c>
      <c r="G48" s="59"/>
      <c r="H48" s="60"/>
      <c r="I48" s="26" t="str">
        <f t="shared" si="0"/>
        <v/>
      </c>
      <c r="J48" s="27" t="str">
        <f t="shared" si="4"/>
        <v/>
      </c>
      <c r="K48" s="12" t="str">
        <f t="shared" si="5"/>
        <v/>
      </c>
      <c r="L48" s="60"/>
      <c r="M48" s="20" t="str">
        <f t="shared" si="6"/>
        <v/>
      </c>
      <c r="N48" s="10" t="str">
        <f t="shared" si="1"/>
        <v/>
      </c>
      <c r="O48" s="22" t="str">
        <f t="shared" si="7"/>
        <v/>
      </c>
      <c r="P48" s="63"/>
      <c r="Q48" s="21" t="str">
        <f t="shared" si="8"/>
        <v/>
      </c>
      <c r="R48" s="14" t="str">
        <f t="shared" si="2"/>
        <v/>
      </c>
      <c r="S48" s="16" t="str">
        <f t="shared" si="9"/>
        <v/>
      </c>
      <c r="T48" s="109"/>
      <c r="U48" s="110"/>
      <c r="V48" s="111" t="str">
        <f t="shared" si="10"/>
        <v/>
      </c>
      <c r="W48" s="112" t="str">
        <f t="shared" si="11"/>
        <v/>
      </c>
    </row>
    <row r="49" spans="1:23" x14ac:dyDescent="0.25">
      <c r="A49" s="52"/>
      <c r="B49" s="53"/>
      <c r="C49" s="51" t="str">
        <f t="shared" si="12"/>
        <v/>
      </c>
      <c r="D49" s="8" t="str">
        <f t="shared" si="13"/>
        <v/>
      </c>
      <c r="E49" s="57"/>
      <c r="F49" s="34" t="str">
        <f t="shared" si="3"/>
        <v/>
      </c>
      <c r="G49" s="59"/>
      <c r="H49" s="60"/>
      <c r="I49" s="26" t="str">
        <f t="shared" si="0"/>
        <v/>
      </c>
      <c r="J49" s="27" t="str">
        <f t="shared" si="4"/>
        <v/>
      </c>
      <c r="K49" s="12" t="str">
        <f t="shared" si="5"/>
        <v/>
      </c>
      <c r="L49" s="60"/>
      <c r="M49" s="20" t="str">
        <f t="shared" si="6"/>
        <v/>
      </c>
      <c r="N49" s="10" t="str">
        <f t="shared" si="1"/>
        <v/>
      </c>
      <c r="O49" s="22" t="str">
        <f t="shared" si="7"/>
        <v/>
      </c>
      <c r="P49" s="63"/>
      <c r="Q49" s="21" t="str">
        <f t="shared" si="8"/>
        <v/>
      </c>
      <c r="R49" s="14" t="str">
        <f t="shared" si="2"/>
        <v/>
      </c>
      <c r="S49" s="16" t="str">
        <f t="shared" si="9"/>
        <v/>
      </c>
      <c r="T49" s="109"/>
      <c r="U49" s="110"/>
      <c r="V49" s="111" t="str">
        <f t="shared" si="10"/>
        <v/>
      </c>
      <c r="W49" s="112" t="str">
        <f t="shared" si="11"/>
        <v/>
      </c>
    </row>
    <row r="50" spans="1:23" x14ac:dyDescent="0.25">
      <c r="A50" s="52"/>
      <c r="B50" s="53"/>
      <c r="C50" s="51" t="str">
        <f t="shared" si="12"/>
        <v/>
      </c>
      <c r="D50" s="8" t="str">
        <f t="shared" si="13"/>
        <v/>
      </c>
      <c r="E50" s="57"/>
      <c r="F50" s="34" t="str">
        <f t="shared" si="3"/>
        <v/>
      </c>
      <c r="G50" s="59"/>
      <c r="H50" s="60"/>
      <c r="I50" s="26" t="str">
        <f t="shared" si="0"/>
        <v/>
      </c>
      <c r="J50" s="27" t="str">
        <f t="shared" si="4"/>
        <v/>
      </c>
      <c r="K50" s="12" t="str">
        <f t="shared" si="5"/>
        <v/>
      </c>
      <c r="L50" s="60"/>
      <c r="M50" s="20" t="str">
        <f t="shared" si="6"/>
        <v/>
      </c>
      <c r="N50" s="10" t="str">
        <f t="shared" si="1"/>
        <v/>
      </c>
      <c r="O50" s="22" t="str">
        <f t="shared" si="7"/>
        <v/>
      </c>
      <c r="P50" s="63"/>
      <c r="Q50" s="21" t="str">
        <f t="shared" si="8"/>
        <v/>
      </c>
      <c r="R50" s="14" t="str">
        <f t="shared" si="2"/>
        <v/>
      </c>
      <c r="S50" s="16" t="str">
        <f t="shared" si="9"/>
        <v/>
      </c>
      <c r="T50" s="109"/>
      <c r="U50" s="110"/>
      <c r="V50" s="111" t="str">
        <f t="shared" si="10"/>
        <v/>
      </c>
      <c r="W50" s="112" t="str">
        <f t="shared" si="11"/>
        <v/>
      </c>
    </row>
    <row r="51" spans="1:23" x14ac:dyDescent="0.25">
      <c r="A51" s="52"/>
      <c r="B51" s="53"/>
      <c r="C51" s="51" t="str">
        <f t="shared" si="12"/>
        <v/>
      </c>
      <c r="D51" s="8" t="str">
        <f t="shared" si="13"/>
        <v/>
      </c>
      <c r="E51" s="57"/>
      <c r="F51" s="34" t="str">
        <f t="shared" si="3"/>
        <v/>
      </c>
      <c r="G51" s="59"/>
      <c r="H51" s="60"/>
      <c r="I51" s="26" t="str">
        <f t="shared" si="0"/>
        <v/>
      </c>
      <c r="J51" s="27" t="str">
        <f t="shared" si="4"/>
        <v/>
      </c>
      <c r="K51" s="12" t="str">
        <f t="shared" si="5"/>
        <v/>
      </c>
      <c r="L51" s="60"/>
      <c r="M51" s="20" t="str">
        <f t="shared" si="6"/>
        <v/>
      </c>
      <c r="N51" s="10" t="str">
        <f t="shared" si="1"/>
        <v/>
      </c>
      <c r="O51" s="22" t="str">
        <f t="shared" si="7"/>
        <v/>
      </c>
      <c r="P51" s="63"/>
      <c r="Q51" s="21" t="str">
        <f t="shared" si="8"/>
        <v/>
      </c>
      <c r="R51" s="14" t="str">
        <f t="shared" si="2"/>
        <v/>
      </c>
      <c r="S51" s="16" t="str">
        <f t="shared" si="9"/>
        <v/>
      </c>
      <c r="T51" s="109"/>
      <c r="U51" s="110"/>
      <c r="V51" s="111" t="str">
        <f t="shared" si="10"/>
        <v/>
      </c>
      <c r="W51" s="112" t="str">
        <f t="shared" si="11"/>
        <v/>
      </c>
    </row>
    <row r="52" spans="1:23" x14ac:dyDescent="0.25">
      <c r="A52" s="52"/>
      <c r="B52" s="53"/>
      <c r="C52" s="51" t="str">
        <f t="shared" si="12"/>
        <v/>
      </c>
      <c r="D52" s="8" t="str">
        <f t="shared" si="13"/>
        <v/>
      </c>
      <c r="E52" s="57"/>
      <c r="F52" s="34" t="str">
        <f t="shared" si="3"/>
        <v/>
      </c>
      <c r="G52" s="59"/>
      <c r="H52" s="60"/>
      <c r="I52" s="26" t="str">
        <f t="shared" si="0"/>
        <v/>
      </c>
      <c r="J52" s="27" t="str">
        <f t="shared" si="4"/>
        <v/>
      </c>
      <c r="K52" s="12" t="str">
        <f t="shared" si="5"/>
        <v/>
      </c>
      <c r="L52" s="60"/>
      <c r="M52" s="20" t="str">
        <f t="shared" si="6"/>
        <v/>
      </c>
      <c r="N52" s="10" t="str">
        <f t="shared" si="1"/>
        <v/>
      </c>
      <c r="O52" s="22" t="str">
        <f t="shared" si="7"/>
        <v/>
      </c>
      <c r="P52" s="63"/>
      <c r="Q52" s="21" t="str">
        <f t="shared" si="8"/>
        <v/>
      </c>
      <c r="R52" s="14" t="str">
        <f t="shared" si="2"/>
        <v/>
      </c>
      <c r="S52" s="16" t="str">
        <f t="shared" si="9"/>
        <v/>
      </c>
      <c r="T52" s="109"/>
      <c r="U52" s="110"/>
      <c r="V52" s="111" t="str">
        <f t="shared" si="10"/>
        <v/>
      </c>
      <c r="W52" s="112" t="str">
        <f t="shared" si="11"/>
        <v/>
      </c>
    </row>
    <row r="53" spans="1:23" x14ac:dyDescent="0.25">
      <c r="A53" s="52"/>
      <c r="B53" s="53"/>
      <c r="C53" s="51" t="str">
        <f t="shared" si="12"/>
        <v/>
      </c>
      <c r="D53" s="8" t="str">
        <f t="shared" si="13"/>
        <v/>
      </c>
      <c r="E53" s="57"/>
      <c r="F53" s="34" t="str">
        <f t="shared" si="3"/>
        <v/>
      </c>
      <c r="G53" s="59"/>
      <c r="H53" s="60"/>
      <c r="I53" s="26" t="str">
        <f t="shared" si="0"/>
        <v/>
      </c>
      <c r="J53" s="27" t="str">
        <f t="shared" si="4"/>
        <v/>
      </c>
      <c r="K53" s="12" t="str">
        <f t="shared" si="5"/>
        <v/>
      </c>
      <c r="L53" s="60"/>
      <c r="M53" s="20" t="str">
        <f t="shared" si="6"/>
        <v/>
      </c>
      <c r="N53" s="10" t="str">
        <f t="shared" si="1"/>
        <v/>
      </c>
      <c r="O53" s="22" t="str">
        <f t="shared" si="7"/>
        <v/>
      </c>
      <c r="P53" s="63"/>
      <c r="Q53" s="21" t="str">
        <f t="shared" si="8"/>
        <v/>
      </c>
      <c r="R53" s="14" t="str">
        <f t="shared" si="2"/>
        <v/>
      </c>
      <c r="S53" s="16" t="str">
        <f t="shared" si="9"/>
        <v/>
      </c>
      <c r="T53" s="109"/>
      <c r="U53" s="110"/>
      <c r="V53" s="111" t="str">
        <f t="shared" si="10"/>
        <v/>
      </c>
      <c r="W53" s="112" t="str">
        <f t="shared" si="11"/>
        <v/>
      </c>
    </row>
    <row r="54" spans="1:23" x14ac:dyDescent="0.25">
      <c r="A54" s="52"/>
      <c r="B54" s="53"/>
      <c r="C54" s="51" t="str">
        <f t="shared" si="12"/>
        <v/>
      </c>
      <c r="D54" s="8" t="str">
        <f t="shared" si="13"/>
        <v/>
      </c>
      <c r="E54" s="57"/>
      <c r="F54" s="34" t="str">
        <f t="shared" si="3"/>
        <v/>
      </c>
      <c r="G54" s="59"/>
      <c r="H54" s="60"/>
      <c r="I54" s="26" t="str">
        <f t="shared" si="0"/>
        <v/>
      </c>
      <c r="J54" s="27" t="str">
        <f t="shared" si="4"/>
        <v/>
      </c>
      <c r="K54" s="12" t="str">
        <f t="shared" si="5"/>
        <v/>
      </c>
      <c r="L54" s="60"/>
      <c r="M54" s="20" t="str">
        <f t="shared" si="6"/>
        <v/>
      </c>
      <c r="N54" s="10" t="str">
        <f t="shared" si="1"/>
        <v/>
      </c>
      <c r="O54" s="22" t="str">
        <f t="shared" si="7"/>
        <v/>
      </c>
      <c r="P54" s="63"/>
      <c r="Q54" s="21" t="str">
        <f t="shared" si="8"/>
        <v/>
      </c>
      <c r="R54" s="14" t="str">
        <f t="shared" si="2"/>
        <v/>
      </c>
      <c r="S54" s="16" t="str">
        <f t="shared" si="9"/>
        <v/>
      </c>
      <c r="T54" s="109"/>
      <c r="U54" s="110"/>
      <c r="V54" s="111" t="str">
        <f t="shared" si="10"/>
        <v/>
      </c>
      <c r="W54" s="112" t="str">
        <f t="shared" si="11"/>
        <v/>
      </c>
    </row>
    <row r="55" spans="1:23" x14ac:dyDescent="0.25">
      <c r="A55" s="52"/>
      <c r="B55" s="53"/>
      <c r="C55" s="51" t="str">
        <f t="shared" si="12"/>
        <v/>
      </c>
      <c r="D55" s="8" t="str">
        <f t="shared" si="13"/>
        <v/>
      </c>
      <c r="E55" s="57"/>
      <c r="F55" s="34" t="str">
        <f t="shared" si="3"/>
        <v/>
      </c>
      <c r="G55" s="59"/>
      <c r="H55" s="60"/>
      <c r="I55" s="26" t="str">
        <f t="shared" si="0"/>
        <v/>
      </c>
      <c r="J55" s="27" t="str">
        <f t="shared" si="4"/>
        <v/>
      </c>
      <c r="K55" s="12" t="str">
        <f t="shared" si="5"/>
        <v/>
      </c>
      <c r="L55" s="60"/>
      <c r="M55" s="20" t="str">
        <f t="shared" si="6"/>
        <v/>
      </c>
      <c r="N55" s="10" t="str">
        <f t="shared" si="1"/>
        <v/>
      </c>
      <c r="O55" s="22" t="str">
        <f t="shared" si="7"/>
        <v/>
      </c>
      <c r="P55" s="63"/>
      <c r="Q55" s="21" t="str">
        <f t="shared" si="8"/>
        <v/>
      </c>
      <c r="R55" s="14" t="str">
        <f t="shared" si="2"/>
        <v/>
      </c>
      <c r="S55" s="16" t="str">
        <f t="shared" si="9"/>
        <v/>
      </c>
      <c r="T55" s="109"/>
      <c r="U55" s="110"/>
      <c r="V55" s="111" t="str">
        <f t="shared" si="10"/>
        <v/>
      </c>
      <c r="W55" s="112" t="str">
        <f t="shared" si="11"/>
        <v/>
      </c>
    </row>
    <row r="56" spans="1:23" x14ac:dyDescent="0.25">
      <c r="A56" s="52"/>
      <c r="B56" s="53"/>
      <c r="C56" s="51" t="str">
        <f t="shared" si="12"/>
        <v/>
      </c>
      <c r="D56" s="8" t="str">
        <f t="shared" si="13"/>
        <v/>
      </c>
      <c r="E56" s="57"/>
      <c r="F56" s="34" t="str">
        <f t="shared" si="3"/>
        <v/>
      </c>
      <c r="G56" s="59"/>
      <c r="H56" s="60"/>
      <c r="I56" s="26" t="str">
        <f t="shared" si="0"/>
        <v/>
      </c>
      <c r="J56" s="27" t="str">
        <f t="shared" si="4"/>
        <v/>
      </c>
      <c r="K56" s="12" t="str">
        <f t="shared" si="5"/>
        <v/>
      </c>
      <c r="L56" s="60"/>
      <c r="M56" s="20" t="str">
        <f t="shared" si="6"/>
        <v/>
      </c>
      <c r="N56" s="10" t="str">
        <f t="shared" si="1"/>
        <v/>
      </c>
      <c r="O56" s="22" t="str">
        <f t="shared" si="7"/>
        <v/>
      </c>
      <c r="P56" s="63"/>
      <c r="Q56" s="21" t="str">
        <f t="shared" si="8"/>
        <v/>
      </c>
      <c r="R56" s="14" t="str">
        <f t="shared" si="2"/>
        <v/>
      </c>
      <c r="S56" s="16" t="str">
        <f t="shared" si="9"/>
        <v/>
      </c>
      <c r="T56" s="109"/>
      <c r="U56" s="110"/>
      <c r="V56" s="111" t="str">
        <f t="shared" si="10"/>
        <v/>
      </c>
      <c r="W56" s="112" t="str">
        <f t="shared" si="11"/>
        <v/>
      </c>
    </row>
    <row r="57" spans="1:23" x14ac:dyDescent="0.25">
      <c r="A57" s="52"/>
      <c r="B57" s="53"/>
      <c r="C57" s="51" t="str">
        <f t="shared" si="12"/>
        <v/>
      </c>
      <c r="D57" s="8" t="str">
        <f t="shared" si="13"/>
        <v/>
      </c>
      <c r="E57" s="57"/>
      <c r="F57" s="34" t="str">
        <f t="shared" si="3"/>
        <v/>
      </c>
      <c r="G57" s="59"/>
      <c r="H57" s="60"/>
      <c r="I57" s="26" t="str">
        <f t="shared" si="0"/>
        <v/>
      </c>
      <c r="J57" s="27" t="str">
        <f t="shared" si="4"/>
        <v/>
      </c>
      <c r="K57" s="12" t="str">
        <f t="shared" si="5"/>
        <v/>
      </c>
      <c r="L57" s="60"/>
      <c r="M57" s="20" t="str">
        <f t="shared" si="6"/>
        <v/>
      </c>
      <c r="N57" s="10" t="str">
        <f t="shared" si="1"/>
        <v/>
      </c>
      <c r="O57" s="22" t="str">
        <f t="shared" si="7"/>
        <v/>
      </c>
      <c r="P57" s="63"/>
      <c r="Q57" s="21" t="str">
        <f t="shared" si="8"/>
        <v/>
      </c>
      <c r="R57" s="14" t="str">
        <f t="shared" si="2"/>
        <v/>
      </c>
      <c r="S57" s="16" t="str">
        <f t="shared" si="9"/>
        <v/>
      </c>
      <c r="T57" s="109"/>
      <c r="U57" s="110"/>
      <c r="V57" s="111" t="str">
        <f t="shared" si="10"/>
        <v/>
      </c>
      <c r="W57" s="112" t="str">
        <f t="shared" si="11"/>
        <v/>
      </c>
    </row>
    <row r="58" spans="1:23" x14ac:dyDescent="0.25">
      <c r="A58" s="52"/>
      <c r="B58" s="53"/>
      <c r="C58" s="51" t="str">
        <f t="shared" si="12"/>
        <v/>
      </c>
      <c r="D58" s="8" t="str">
        <f t="shared" si="13"/>
        <v/>
      </c>
      <c r="E58" s="57"/>
      <c r="F58" s="34" t="str">
        <f t="shared" si="3"/>
        <v/>
      </c>
      <c r="G58" s="59"/>
      <c r="H58" s="60"/>
      <c r="I58" s="26" t="str">
        <f t="shared" si="0"/>
        <v/>
      </c>
      <c r="J58" s="27" t="str">
        <f t="shared" si="4"/>
        <v/>
      </c>
      <c r="K58" s="12" t="str">
        <f t="shared" si="5"/>
        <v/>
      </c>
      <c r="L58" s="60"/>
      <c r="M58" s="20" t="str">
        <f t="shared" si="6"/>
        <v/>
      </c>
      <c r="N58" s="10" t="str">
        <f t="shared" si="1"/>
        <v/>
      </c>
      <c r="O58" s="22" t="str">
        <f t="shared" si="7"/>
        <v/>
      </c>
      <c r="P58" s="63"/>
      <c r="Q58" s="21" t="str">
        <f t="shared" si="8"/>
        <v/>
      </c>
      <c r="R58" s="14" t="str">
        <f t="shared" si="2"/>
        <v/>
      </c>
      <c r="S58" s="16" t="str">
        <f t="shared" si="9"/>
        <v/>
      </c>
      <c r="T58" s="109"/>
      <c r="U58" s="110"/>
      <c r="V58" s="111" t="str">
        <f t="shared" si="10"/>
        <v/>
      </c>
      <c r="W58" s="112" t="str">
        <f t="shared" si="11"/>
        <v/>
      </c>
    </row>
    <row r="59" spans="1:23" x14ac:dyDescent="0.25">
      <c r="A59" s="52"/>
      <c r="B59" s="53"/>
      <c r="C59" s="51" t="str">
        <f t="shared" si="12"/>
        <v/>
      </c>
      <c r="D59" s="8" t="str">
        <f t="shared" si="13"/>
        <v/>
      </c>
      <c r="E59" s="57"/>
      <c r="F59" s="34" t="str">
        <f t="shared" si="3"/>
        <v/>
      </c>
      <c r="G59" s="59"/>
      <c r="H59" s="60"/>
      <c r="I59" s="26" t="str">
        <f t="shared" si="0"/>
        <v/>
      </c>
      <c r="J59" s="27" t="str">
        <f t="shared" si="4"/>
        <v/>
      </c>
      <c r="K59" s="12" t="str">
        <f t="shared" si="5"/>
        <v/>
      </c>
      <c r="L59" s="60"/>
      <c r="M59" s="20" t="str">
        <f t="shared" si="6"/>
        <v/>
      </c>
      <c r="N59" s="10" t="str">
        <f t="shared" si="1"/>
        <v/>
      </c>
      <c r="O59" s="22" t="str">
        <f t="shared" si="7"/>
        <v/>
      </c>
      <c r="P59" s="63"/>
      <c r="Q59" s="21" t="str">
        <f t="shared" si="8"/>
        <v/>
      </c>
      <c r="R59" s="14" t="str">
        <f t="shared" si="2"/>
        <v/>
      </c>
      <c r="S59" s="16" t="str">
        <f t="shared" si="9"/>
        <v/>
      </c>
      <c r="T59" s="109"/>
      <c r="U59" s="110"/>
      <c r="V59" s="111" t="str">
        <f t="shared" si="10"/>
        <v/>
      </c>
      <c r="W59" s="112" t="str">
        <f t="shared" si="11"/>
        <v/>
      </c>
    </row>
    <row r="60" spans="1:23" x14ac:dyDescent="0.25">
      <c r="A60" s="52"/>
      <c r="B60" s="53"/>
      <c r="C60" s="51" t="str">
        <f t="shared" si="12"/>
        <v/>
      </c>
      <c r="D60" s="8" t="str">
        <f t="shared" si="13"/>
        <v/>
      </c>
      <c r="E60" s="57"/>
      <c r="F60" s="34" t="str">
        <f t="shared" si="3"/>
        <v/>
      </c>
      <c r="G60" s="59"/>
      <c r="H60" s="60"/>
      <c r="I60" s="26" t="str">
        <f t="shared" si="0"/>
        <v/>
      </c>
      <c r="J60" s="27" t="str">
        <f t="shared" si="4"/>
        <v/>
      </c>
      <c r="K60" s="12" t="str">
        <f t="shared" si="5"/>
        <v/>
      </c>
      <c r="L60" s="60"/>
      <c r="M60" s="20" t="str">
        <f t="shared" si="6"/>
        <v/>
      </c>
      <c r="N60" s="10" t="str">
        <f t="shared" si="1"/>
        <v/>
      </c>
      <c r="O60" s="22" t="str">
        <f t="shared" si="7"/>
        <v/>
      </c>
      <c r="P60" s="63"/>
      <c r="Q60" s="21" t="str">
        <f t="shared" si="8"/>
        <v/>
      </c>
      <c r="R60" s="14" t="str">
        <f t="shared" si="2"/>
        <v/>
      </c>
      <c r="S60" s="16" t="str">
        <f t="shared" si="9"/>
        <v/>
      </c>
      <c r="T60" s="109"/>
      <c r="U60" s="110"/>
      <c r="V60" s="111" t="str">
        <f t="shared" si="10"/>
        <v/>
      </c>
      <c r="W60" s="112" t="str">
        <f t="shared" si="11"/>
        <v/>
      </c>
    </row>
    <row r="61" spans="1:23" x14ac:dyDescent="0.25">
      <c r="A61" s="52"/>
      <c r="B61" s="53"/>
      <c r="C61" s="51" t="str">
        <f t="shared" si="12"/>
        <v/>
      </c>
      <c r="D61" s="8" t="str">
        <f t="shared" si="13"/>
        <v/>
      </c>
      <c r="E61" s="57"/>
      <c r="F61" s="34" t="str">
        <f t="shared" si="3"/>
        <v/>
      </c>
      <c r="G61" s="59"/>
      <c r="H61" s="60"/>
      <c r="I61" s="26" t="str">
        <f t="shared" si="0"/>
        <v/>
      </c>
      <c r="J61" s="27" t="str">
        <f t="shared" si="4"/>
        <v/>
      </c>
      <c r="K61" s="12" t="str">
        <f t="shared" si="5"/>
        <v/>
      </c>
      <c r="L61" s="60"/>
      <c r="M61" s="20" t="str">
        <f t="shared" si="6"/>
        <v/>
      </c>
      <c r="N61" s="10" t="str">
        <f t="shared" si="1"/>
        <v/>
      </c>
      <c r="O61" s="22" t="str">
        <f t="shared" si="7"/>
        <v/>
      </c>
      <c r="P61" s="63"/>
      <c r="Q61" s="21" t="str">
        <f t="shared" si="8"/>
        <v/>
      </c>
      <c r="R61" s="14" t="str">
        <f t="shared" si="2"/>
        <v/>
      </c>
      <c r="S61" s="16" t="str">
        <f t="shared" si="9"/>
        <v/>
      </c>
      <c r="T61" s="109"/>
      <c r="U61" s="110"/>
      <c r="V61" s="111" t="str">
        <f t="shared" si="10"/>
        <v/>
      </c>
      <c r="W61" s="112" t="str">
        <f t="shared" si="11"/>
        <v/>
      </c>
    </row>
    <row r="62" spans="1:23" x14ac:dyDescent="0.25">
      <c r="A62" s="52"/>
      <c r="B62" s="53"/>
      <c r="C62" s="51" t="str">
        <f t="shared" si="12"/>
        <v/>
      </c>
      <c r="D62" s="8" t="str">
        <f t="shared" si="13"/>
        <v/>
      </c>
      <c r="E62" s="57"/>
      <c r="F62" s="34" t="str">
        <f t="shared" si="3"/>
        <v/>
      </c>
      <c r="G62" s="59"/>
      <c r="H62" s="60"/>
      <c r="I62" s="26" t="str">
        <f t="shared" si="0"/>
        <v/>
      </c>
      <c r="J62" s="27" t="str">
        <f t="shared" si="4"/>
        <v/>
      </c>
      <c r="K62" s="12" t="str">
        <f t="shared" si="5"/>
        <v/>
      </c>
      <c r="L62" s="60"/>
      <c r="M62" s="20" t="str">
        <f t="shared" si="6"/>
        <v/>
      </c>
      <c r="N62" s="10" t="str">
        <f t="shared" si="1"/>
        <v/>
      </c>
      <c r="O62" s="22" t="str">
        <f t="shared" si="7"/>
        <v/>
      </c>
      <c r="P62" s="63"/>
      <c r="Q62" s="21" t="str">
        <f t="shared" si="8"/>
        <v/>
      </c>
      <c r="R62" s="14" t="str">
        <f t="shared" si="2"/>
        <v/>
      </c>
      <c r="S62" s="16" t="str">
        <f t="shared" si="9"/>
        <v/>
      </c>
      <c r="T62" s="109"/>
      <c r="U62" s="110"/>
      <c r="V62" s="111" t="str">
        <f t="shared" si="10"/>
        <v/>
      </c>
      <c r="W62" s="112" t="str">
        <f t="shared" si="11"/>
        <v/>
      </c>
    </row>
    <row r="63" spans="1:23" x14ac:dyDescent="0.25">
      <c r="A63" s="52"/>
      <c r="B63" s="53"/>
      <c r="C63" s="51" t="str">
        <f t="shared" si="12"/>
        <v/>
      </c>
      <c r="D63" s="8" t="str">
        <f t="shared" si="13"/>
        <v/>
      </c>
      <c r="E63" s="57"/>
      <c r="F63" s="34" t="str">
        <f t="shared" si="3"/>
        <v/>
      </c>
      <c r="G63" s="59"/>
      <c r="H63" s="60"/>
      <c r="I63" s="26" t="str">
        <f t="shared" si="0"/>
        <v/>
      </c>
      <c r="J63" s="27" t="str">
        <f t="shared" si="4"/>
        <v/>
      </c>
      <c r="K63" s="12" t="str">
        <f t="shared" si="5"/>
        <v/>
      </c>
      <c r="L63" s="60"/>
      <c r="M63" s="20" t="str">
        <f t="shared" si="6"/>
        <v/>
      </c>
      <c r="N63" s="10" t="str">
        <f t="shared" si="1"/>
        <v/>
      </c>
      <c r="O63" s="22" t="str">
        <f t="shared" si="7"/>
        <v/>
      </c>
      <c r="P63" s="63"/>
      <c r="Q63" s="21" t="str">
        <f t="shared" si="8"/>
        <v/>
      </c>
      <c r="R63" s="14" t="str">
        <f t="shared" si="2"/>
        <v/>
      </c>
      <c r="S63" s="16" t="str">
        <f t="shared" si="9"/>
        <v/>
      </c>
      <c r="T63" s="109"/>
      <c r="U63" s="110"/>
      <c r="V63" s="111" t="str">
        <f t="shared" si="10"/>
        <v/>
      </c>
      <c r="W63" s="112" t="str">
        <f t="shared" si="11"/>
        <v/>
      </c>
    </row>
    <row r="64" spans="1:23" x14ac:dyDescent="0.25">
      <c r="A64" s="52"/>
      <c r="B64" s="53"/>
      <c r="C64" s="51" t="str">
        <f t="shared" si="12"/>
        <v/>
      </c>
      <c r="D64" s="8" t="str">
        <f t="shared" si="13"/>
        <v/>
      </c>
      <c r="E64" s="57"/>
      <c r="F64" s="34" t="str">
        <f t="shared" si="3"/>
        <v/>
      </c>
      <c r="G64" s="59"/>
      <c r="H64" s="60"/>
      <c r="I64" s="26" t="str">
        <f t="shared" si="0"/>
        <v/>
      </c>
      <c r="J64" s="27" t="str">
        <f t="shared" si="4"/>
        <v/>
      </c>
      <c r="K64" s="12" t="str">
        <f t="shared" si="5"/>
        <v/>
      </c>
      <c r="L64" s="60"/>
      <c r="M64" s="20" t="str">
        <f t="shared" si="6"/>
        <v/>
      </c>
      <c r="N64" s="10" t="str">
        <f t="shared" si="1"/>
        <v/>
      </c>
      <c r="O64" s="22" t="str">
        <f t="shared" si="7"/>
        <v/>
      </c>
      <c r="P64" s="63"/>
      <c r="Q64" s="21" t="str">
        <f t="shared" si="8"/>
        <v/>
      </c>
      <c r="R64" s="14" t="str">
        <f t="shared" si="2"/>
        <v/>
      </c>
      <c r="S64" s="16" t="str">
        <f t="shared" si="9"/>
        <v/>
      </c>
      <c r="T64" s="109"/>
      <c r="U64" s="110"/>
      <c r="V64" s="111" t="str">
        <f t="shared" si="10"/>
        <v/>
      </c>
      <c r="W64" s="112" t="str">
        <f t="shared" si="11"/>
        <v/>
      </c>
    </row>
    <row r="65" spans="1:23" x14ac:dyDescent="0.25">
      <c r="A65" s="52"/>
      <c r="B65" s="53"/>
      <c r="C65" s="51" t="str">
        <f t="shared" si="12"/>
        <v/>
      </c>
      <c r="D65" s="8" t="str">
        <f t="shared" si="13"/>
        <v/>
      </c>
      <c r="E65" s="57"/>
      <c r="F65" s="34" t="str">
        <f t="shared" si="3"/>
        <v/>
      </c>
      <c r="G65" s="59"/>
      <c r="H65" s="60"/>
      <c r="I65" s="26" t="str">
        <f t="shared" si="0"/>
        <v/>
      </c>
      <c r="J65" s="27" t="str">
        <f t="shared" si="4"/>
        <v/>
      </c>
      <c r="K65" s="12" t="str">
        <f t="shared" si="5"/>
        <v/>
      </c>
      <c r="L65" s="60"/>
      <c r="M65" s="20" t="str">
        <f t="shared" si="6"/>
        <v/>
      </c>
      <c r="N65" s="10" t="str">
        <f t="shared" si="1"/>
        <v/>
      </c>
      <c r="O65" s="22" t="str">
        <f t="shared" si="7"/>
        <v/>
      </c>
      <c r="P65" s="63"/>
      <c r="Q65" s="21" t="str">
        <f t="shared" si="8"/>
        <v/>
      </c>
      <c r="R65" s="14" t="str">
        <f t="shared" si="2"/>
        <v/>
      </c>
      <c r="S65" s="16" t="str">
        <f t="shared" si="9"/>
        <v/>
      </c>
      <c r="T65" s="109"/>
      <c r="U65" s="110"/>
      <c r="V65" s="111" t="str">
        <f t="shared" si="10"/>
        <v/>
      </c>
      <c r="W65" s="112" t="str">
        <f t="shared" si="11"/>
        <v/>
      </c>
    </row>
    <row r="66" spans="1:23" x14ac:dyDescent="0.25">
      <c r="A66" s="52"/>
      <c r="B66" s="53"/>
      <c r="C66" s="51" t="str">
        <f t="shared" si="12"/>
        <v/>
      </c>
      <c r="D66" s="8" t="str">
        <f t="shared" si="13"/>
        <v/>
      </c>
      <c r="E66" s="57"/>
      <c r="F66" s="34" t="str">
        <f t="shared" si="3"/>
        <v/>
      </c>
      <c r="G66" s="59"/>
      <c r="H66" s="60"/>
      <c r="I66" s="26" t="str">
        <f t="shared" si="0"/>
        <v/>
      </c>
      <c r="J66" s="27" t="str">
        <f t="shared" si="4"/>
        <v/>
      </c>
      <c r="K66" s="12" t="str">
        <f t="shared" si="5"/>
        <v/>
      </c>
      <c r="L66" s="60"/>
      <c r="M66" s="20" t="str">
        <f t="shared" si="6"/>
        <v/>
      </c>
      <c r="N66" s="10" t="str">
        <f t="shared" si="1"/>
        <v/>
      </c>
      <c r="O66" s="22" t="str">
        <f t="shared" si="7"/>
        <v/>
      </c>
      <c r="P66" s="63"/>
      <c r="Q66" s="21" t="str">
        <f t="shared" si="8"/>
        <v/>
      </c>
      <c r="R66" s="14" t="str">
        <f t="shared" si="2"/>
        <v/>
      </c>
      <c r="S66" s="16" t="str">
        <f t="shared" si="9"/>
        <v/>
      </c>
      <c r="T66" s="109"/>
      <c r="U66" s="110"/>
      <c r="V66" s="111" t="str">
        <f t="shared" si="10"/>
        <v/>
      </c>
      <c r="W66" s="112" t="str">
        <f t="shared" si="11"/>
        <v/>
      </c>
    </row>
    <row r="67" spans="1:23" x14ac:dyDescent="0.25">
      <c r="A67" s="52"/>
      <c r="B67" s="53"/>
      <c r="C67" s="51" t="str">
        <f t="shared" si="12"/>
        <v/>
      </c>
      <c r="D67" s="8" t="str">
        <f t="shared" si="13"/>
        <v/>
      </c>
      <c r="E67" s="57"/>
      <c r="F67" s="34" t="str">
        <f t="shared" si="3"/>
        <v/>
      </c>
      <c r="G67" s="59"/>
      <c r="H67" s="60"/>
      <c r="I67" s="26" t="str">
        <f t="shared" si="0"/>
        <v/>
      </c>
      <c r="J67" s="27" t="str">
        <f t="shared" si="4"/>
        <v/>
      </c>
      <c r="K67" s="12" t="str">
        <f t="shared" si="5"/>
        <v/>
      </c>
      <c r="L67" s="60"/>
      <c r="M67" s="20" t="str">
        <f t="shared" si="6"/>
        <v/>
      </c>
      <c r="N67" s="10" t="str">
        <f t="shared" si="1"/>
        <v/>
      </c>
      <c r="O67" s="22" t="str">
        <f t="shared" si="7"/>
        <v/>
      </c>
      <c r="P67" s="63"/>
      <c r="Q67" s="21" t="str">
        <f t="shared" si="8"/>
        <v/>
      </c>
      <c r="R67" s="14" t="str">
        <f t="shared" si="2"/>
        <v/>
      </c>
      <c r="S67" s="16" t="str">
        <f t="shared" si="9"/>
        <v/>
      </c>
      <c r="T67" s="109"/>
      <c r="U67" s="110"/>
      <c r="V67" s="111" t="str">
        <f t="shared" si="10"/>
        <v/>
      </c>
      <c r="W67" s="112" t="str">
        <f t="shared" si="11"/>
        <v/>
      </c>
    </row>
    <row r="68" spans="1:23" x14ac:dyDescent="0.25">
      <c r="A68" s="52"/>
      <c r="B68" s="53"/>
      <c r="C68" s="51" t="str">
        <f t="shared" si="12"/>
        <v/>
      </c>
      <c r="D68" s="8" t="str">
        <f t="shared" si="13"/>
        <v/>
      </c>
      <c r="E68" s="57"/>
      <c r="F68" s="34" t="str">
        <f t="shared" si="3"/>
        <v/>
      </c>
      <c r="G68" s="59"/>
      <c r="H68" s="60"/>
      <c r="I68" s="26" t="str">
        <f t="shared" si="0"/>
        <v/>
      </c>
      <c r="J68" s="27" t="str">
        <f t="shared" si="4"/>
        <v/>
      </c>
      <c r="K68" s="12" t="str">
        <f t="shared" si="5"/>
        <v/>
      </c>
      <c r="L68" s="60"/>
      <c r="M68" s="20" t="str">
        <f t="shared" si="6"/>
        <v/>
      </c>
      <c r="N68" s="10" t="str">
        <f t="shared" si="1"/>
        <v/>
      </c>
      <c r="O68" s="22" t="str">
        <f t="shared" si="7"/>
        <v/>
      </c>
      <c r="P68" s="63"/>
      <c r="Q68" s="21" t="str">
        <f t="shared" si="8"/>
        <v/>
      </c>
      <c r="R68" s="14" t="str">
        <f t="shared" si="2"/>
        <v/>
      </c>
      <c r="S68" s="16" t="str">
        <f t="shared" si="9"/>
        <v/>
      </c>
      <c r="T68" s="109"/>
      <c r="U68" s="110"/>
      <c r="V68" s="111" t="str">
        <f t="shared" si="10"/>
        <v/>
      </c>
      <c r="W68" s="112" t="str">
        <f t="shared" si="11"/>
        <v/>
      </c>
    </row>
    <row r="69" spans="1:23" x14ac:dyDescent="0.25">
      <c r="A69" s="52"/>
      <c r="B69" s="53"/>
      <c r="C69" s="51" t="str">
        <f t="shared" si="12"/>
        <v/>
      </c>
      <c r="D69" s="8" t="str">
        <f t="shared" si="13"/>
        <v/>
      </c>
      <c r="E69" s="57"/>
      <c r="F69" s="34" t="str">
        <f t="shared" si="3"/>
        <v/>
      </c>
      <c r="G69" s="59"/>
      <c r="H69" s="60"/>
      <c r="I69" s="26" t="str">
        <f t="shared" si="0"/>
        <v/>
      </c>
      <c r="J69" s="27" t="str">
        <f t="shared" si="4"/>
        <v/>
      </c>
      <c r="K69" s="12" t="str">
        <f t="shared" si="5"/>
        <v/>
      </c>
      <c r="L69" s="60"/>
      <c r="M69" s="20" t="str">
        <f t="shared" si="6"/>
        <v/>
      </c>
      <c r="N69" s="10" t="str">
        <f t="shared" si="1"/>
        <v/>
      </c>
      <c r="O69" s="22" t="str">
        <f t="shared" si="7"/>
        <v/>
      </c>
      <c r="P69" s="63"/>
      <c r="Q69" s="21" t="str">
        <f t="shared" si="8"/>
        <v/>
      </c>
      <c r="R69" s="14" t="str">
        <f t="shared" si="2"/>
        <v/>
      </c>
      <c r="S69" s="16" t="str">
        <f t="shared" si="9"/>
        <v/>
      </c>
      <c r="T69" s="109"/>
      <c r="U69" s="110"/>
      <c r="V69" s="111" t="str">
        <f t="shared" si="10"/>
        <v/>
      </c>
      <c r="W69" s="112" t="str">
        <f t="shared" si="11"/>
        <v/>
      </c>
    </row>
    <row r="70" spans="1:23" x14ac:dyDescent="0.25">
      <c r="A70" s="52"/>
      <c r="B70" s="53"/>
      <c r="C70" s="51" t="str">
        <f t="shared" si="12"/>
        <v/>
      </c>
      <c r="D70" s="8" t="str">
        <f t="shared" si="13"/>
        <v/>
      </c>
      <c r="E70" s="57"/>
      <c r="F70" s="34" t="str">
        <f t="shared" si="3"/>
        <v/>
      </c>
      <c r="G70" s="59"/>
      <c r="H70" s="60"/>
      <c r="I70" s="26" t="str">
        <f t="shared" si="0"/>
        <v/>
      </c>
      <c r="J70" s="27" t="str">
        <f t="shared" si="4"/>
        <v/>
      </c>
      <c r="K70" s="12" t="str">
        <f t="shared" si="5"/>
        <v/>
      </c>
      <c r="L70" s="60"/>
      <c r="M70" s="20" t="str">
        <f t="shared" si="6"/>
        <v/>
      </c>
      <c r="N70" s="10" t="str">
        <f t="shared" si="1"/>
        <v/>
      </c>
      <c r="O70" s="22" t="str">
        <f t="shared" si="7"/>
        <v/>
      </c>
      <c r="P70" s="63"/>
      <c r="Q70" s="21" t="str">
        <f t="shared" si="8"/>
        <v/>
      </c>
      <c r="R70" s="14" t="str">
        <f t="shared" si="2"/>
        <v/>
      </c>
      <c r="S70" s="16" t="str">
        <f t="shared" si="9"/>
        <v/>
      </c>
      <c r="T70" s="109"/>
      <c r="U70" s="110"/>
      <c r="V70" s="111" t="str">
        <f t="shared" si="10"/>
        <v/>
      </c>
      <c r="W70" s="112" t="str">
        <f t="shared" si="11"/>
        <v/>
      </c>
    </row>
    <row r="71" spans="1:23" x14ac:dyDescent="0.25">
      <c r="A71" s="52"/>
      <c r="B71" s="53"/>
      <c r="C71" s="51" t="str">
        <f t="shared" si="12"/>
        <v/>
      </c>
      <c r="D71" s="8" t="str">
        <f t="shared" si="13"/>
        <v/>
      </c>
      <c r="E71" s="57"/>
      <c r="F71" s="34" t="str">
        <f t="shared" si="3"/>
        <v/>
      </c>
      <c r="G71" s="59"/>
      <c r="H71" s="60"/>
      <c r="I71" s="26" t="str">
        <f t="shared" ref="I71:I99" si="14">IF(H71=0,"",1440/(G71+H71))</f>
        <v/>
      </c>
      <c r="J71" s="27" t="str">
        <f t="shared" si="4"/>
        <v/>
      </c>
      <c r="K71" s="12" t="str">
        <f t="shared" si="5"/>
        <v/>
      </c>
      <c r="L71" s="60"/>
      <c r="M71" s="20" t="str">
        <f t="shared" si="6"/>
        <v/>
      </c>
      <c r="N71" s="10" t="str">
        <f t="shared" ref="N71:N99" si="15">IF(M71&gt;I71,"!!!","")</f>
        <v/>
      </c>
      <c r="O71" s="22" t="str">
        <f t="shared" si="7"/>
        <v/>
      </c>
      <c r="P71" s="63"/>
      <c r="Q71" s="21" t="str">
        <f t="shared" si="8"/>
        <v/>
      </c>
      <c r="R71" s="14" t="str">
        <f t="shared" ref="R71:R99" si="16">IF(Q71&gt;J71,"!!!","")</f>
        <v/>
      </c>
      <c r="S71" s="16" t="str">
        <f t="shared" si="9"/>
        <v/>
      </c>
      <c r="T71" s="109"/>
      <c r="U71" s="110"/>
      <c r="V71" s="111" t="str">
        <f t="shared" si="10"/>
        <v/>
      </c>
      <c r="W71" s="112" t="str">
        <f t="shared" si="11"/>
        <v/>
      </c>
    </row>
    <row r="72" spans="1:23" x14ac:dyDescent="0.25">
      <c r="A72" s="52"/>
      <c r="B72" s="53"/>
      <c r="C72" s="51" t="str">
        <f t="shared" si="12"/>
        <v/>
      </c>
      <c r="D72" s="8" t="str">
        <f t="shared" si="13"/>
        <v/>
      </c>
      <c r="E72" s="57"/>
      <c r="F72" s="34" t="str">
        <f t="shared" ref="F72:F99" si="17">IF(E72=0,"",(E72-D72)/$C72)</f>
        <v/>
      </c>
      <c r="G72" s="59"/>
      <c r="H72" s="60"/>
      <c r="I72" s="26" t="str">
        <f t="shared" si="14"/>
        <v/>
      </c>
      <c r="J72" s="27" t="str">
        <f t="shared" ref="J72:J99" si="18">IF(H72=0,"",I72*G72)</f>
        <v/>
      </c>
      <c r="K72" s="12" t="str">
        <f t="shared" ref="K72:K99" si="19">IF(L72=0,"",L71)</f>
        <v/>
      </c>
      <c r="L72" s="60"/>
      <c r="M72" s="20" t="str">
        <f t="shared" ref="M72:M99" si="20">IF(L72=0,"",+(L72-K72)/$C72)</f>
        <v/>
      </c>
      <c r="N72" s="10" t="str">
        <f t="shared" si="15"/>
        <v/>
      </c>
      <c r="O72" s="22" t="str">
        <f t="shared" ref="O72:O99" si="21">IF(P72=0,"",P71)</f>
        <v/>
      </c>
      <c r="P72" s="63"/>
      <c r="Q72" s="21" t="str">
        <f t="shared" ref="Q72:Q99" si="22">IF(P72=0,"",+(((P72-O72)*60)/$C72))</f>
        <v/>
      </c>
      <c r="R72" s="14" t="str">
        <f t="shared" si="16"/>
        <v/>
      </c>
      <c r="S72" s="16" t="str">
        <f t="shared" ref="S72:S99" si="23">IF(P72=0,"",((P72-O72)*60)/(L72-K72))</f>
        <v/>
      </c>
      <c r="T72" s="109"/>
      <c r="U72" s="110"/>
      <c r="V72" s="111" t="str">
        <f t="shared" ref="V72:V99" si="24">IF(T72=0,"",M72/T72)</f>
        <v/>
      </c>
      <c r="W72" s="112" t="str">
        <f t="shared" ref="W72:W99" si="25">IF(U72=0,"",(U72/60)*V72)</f>
        <v/>
      </c>
    </row>
    <row r="73" spans="1:23" x14ac:dyDescent="0.25">
      <c r="A73" s="52"/>
      <c r="B73" s="53"/>
      <c r="C73" s="51" t="str">
        <f t="shared" ref="C73:C99" si="26">IF(B73=0,"",(DATEDIF(B72,B73,"D")))</f>
        <v/>
      </c>
      <c r="D73" s="8" t="str">
        <f t="shared" ref="D73:D99" si="27">IF(E73=0,"",E72)</f>
        <v/>
      </c>
      <c r="E73" s="57"/>
      <c r="F73" s="34" t="str">
        <f t="shared" si="17"/>
        <v/>
      </c>
      <c r="G73" s="59"/>
      <c r="H73" s="60"/>
      <c r="I73" s="26" t="str">
        <f t="shared" si="14"/>
        <v/>
      </c>
      <c r="J73" s="27" t="str">
        <f t="shared" si="18"/>
        <v/>
      </c>
      <c r="K73" s="12" t="str">
        <f t="shared" si="19"/>
        <v/>
      </c>
      <c r="L73" s="60"/>
      <c r="M73" s="20" t="str">
        <f t="shared" si="20"/>
        <v/>
      </c>
      <c r="N73" s="10" t="str">
        <f t="shared" si="15"/>
        <v/>
      </c>
      <c r="O73" s="22" t="str">
        <f t="shared" si="21"/>
        <v/>
      </c>
      <c r="P73" s="63"/>
      <c r="Q73" s="21" t="str">
        <f t="shared" si="22"/>
        <v/>
      </c>
      <c r="R73" s="14" t="str">
        <f t="shared" si="16"/>
        <v/>
      </c>
      <c r="S73" s="16" t="str">
        <f t="shared" si="23"/>
        <v/>
      </c>
      <c r="T73" s="109"/>
      <c r="U73" s="110"/>
      <c r="V73" s="111" t="str">
        <f t="shared" si="24"/>
        <v/>
      </c>
      <c r="W73" s="112" t="str">
        <f t="shared" si="25"/>
        <v/>
      </c>
    </row>
    <row r="74" spans="1:23" x14ac:dyDescent="0.25">
      <c r="A74" s="52"/>
      <c r="B74" s="53"/>
      <c r="C74" s="51" t="str">
        <f t="shared" si="26"/>
        <v/>
      </c>
      <c r="D74" s="8" t="str">
        <f t="shared" si="27"/>
        <v/>
      </c>
      <c r="E74" s="57"/>
      <c r="F74" s="34" t="str">
        <f t="shared" si="17"/>
        <v/>
      </c>
      <c r="G74" s="59"/>
      <c r="H74" s="60"/>
      <c r="I74" s="26" t="str">
        <f t="shared" si="14"/>
        <v/>
      </c>
      <c r="J74" s="27" t="str">
        <f t="shared" si="18"/>
        <v/>
      </c>
      <c r="K74" s="12" t="str">
        <f t="shared" si="19"/>
        <v/>
      </c>
      <c r="L74" s="60"/>
      <c r="M74" s="20" t="str">
        <f t="shared" si="20"/>
        <v/>
      </c>
      <c r="N74" s="10" t="str">
        <f t="shared" si="15"/>
        <v/>
      </c>
      <c r="O74" s="22" t="str">
        <f t="shared" si="21"/>
        <v/>
      </c>
      <c r="P74" s="63"/>
      <c r="Q74" s="21" t="str">
        <f t="shared" si="22"/>
        <v/>
      </c>
      <c r="R74" s="14" t="str">
        <f t="shared" si="16"/>
        <v/>
      </c>
      <c r="S74" s="16" t="str">
        <f t="shared" si="23"/>
        <v/>
      </c>
      <c r="T74" s="109"/>
      <c r="U74" s="110"/>
      <c r="V74" s="111" t="str">
        <f t="shared" si="24"/>
        <v/>
      </c>
      <c r="W74" s="112" t="str">
        <f t="shared" si="25"/>
        <v/>
      </c>
    </row>
    <row r="75" spans="1:23" x14ac:dyDescent="0.25">
      <c r="A75" s="52"/>
      <c r="B75" s="53"/>
      <c r="C75" s="51" t="str">
        <f t="shared" si="26"/>
        <v/>
      </c>
      <c r="D75" s="8" t="str">
        <f t="shared" si="27"/>
        <v/>
      </c>
      <c r="E75" s="57"/>
      <c r="F75" s="34" t="str">
        <f t="shared" si="17"/>
        <v/>
      </c>
      <c r="G75" s="59"/>
      <c r="H75" s="60"/>
      <c r="I75" s="26" t="str">
        <f t="shared" si="14"/>
        <v/>
      </c>
      <c r="J75" s="27" t="str">
        <f t="shared" si="18"/>
        <v/>
      </c>
      <c r="K75" s="12" t="str">
        <f t="shared" si="19"/>
        <v/>
      </c>
      <c r="L75" s="60"/>
      <c r="M75" s="20" t="str">
        <f t="shared" si="20"/>
        <v/>
      </c>
      <c r="N75" s="10" t="str">
        <f t="shared" si="15"/>
        <v/>
      </c>
      <c r="O75" s="22" t="str">
        <f t="shared" si="21"/>
        <v/>
      </c>
      <c r="P75" s="63"/>
      <c r="Q75" s="21" t="str">
        <f t="shared" si="22"/>
        <v/>
      </c>
      <c r="R75" s="14" t="str">
        <f t="shared" si="16"/>
        <v/>
      </c>
      <c r="S75" s="16" t="str">
        <f t="shared" si="23"/>
        <v/>
      </c>
      <c r="T75" s="109"/>
      <c r="U75" s="110"/>
      <c r="V75" s="111" t="str">
        <f t="shared" si="24"/>
        <v/>
      </c>
      <c r="W75" s="112" t="str">
        <f t="shared" si="25"/>
        <v/>
      </c>
    </row>
    <row r="76" spans="1:23" x14ac:dyDescent="0.25">
      <c r="A76" s="52"/>
      <c r="B76" s="53"/>
      <c r="C76" s="51" t="str">
        <f t="shared" si="26"/>
        <v/>
      </c>
      <c r="D76" s="8" t="str">
        <f t="shared" si="27"/>
        <v/>
      </c>
      <c r="E76" s="57"/>
      <c r="F76" s="34" t="str">
        <f t="shared" si="17"/>
        <v/>
      </c>
      <c r="G76" s="59"/>
      <c r="H76" s="60"/>
      <c r="I76" s="26" t="str">
        <f t="shared" si="14"/>
        <v/>
      </c>
      <c r="J76" s="27" t="str">
        <f t="shared" si="18"/>
        <v/>
      </c>
      <c r="K76" s="12" t="str">
        <f t="shared" si="19"/>
        <v/>
      </c>
      <c r="L76" s="60"/>
      <c r="M76" s="20" t="str">
        <f t="shared" si="20"/>
        <v/>
      </c>
      <c r="N76" s="10" t="str">
        <f t="shared" si="15"/>
        <v/>
      </c>
      <c r="O76" s="22" t="str">
        <f t="shared" si="21"/>
        <v/>
      </c>
      <c r="P76" s="63"/>
      <c r="Q76" s="21" t="str">
        <f t="shared" si="22"/>
        <v/>
      </c>
      <c r="R76" s="14" t="str">
        <f t="shared" si="16"/>
        <v/>
      </c>
      <c r="S76" s="16" t="str">
        <f t="shared" si="23"/>
        <v/>
      </c>
      <c r="T76" s="109"/>
      <c r="U76" s="110"/>
      <c r="V76" s="111" t="str">
        <f t="shared" si="24"/>
        <v/>
      </c>
      <c r="W76" s="112" t="str">
        <f t="shared" si="25"/>
        <v/>
      </c>
    </row>
    <row r="77" spans="1:23" x14ac:dyDescent="0.25">
      <c r="A77" s="52"/>
      <c r="B77" s="53"/>
      <c r="C77" s="51" t="str">
        <f t="shared" si="26"/>
        <v/>
      </c>
      <c r="D77" s="8" t="str">
        <f t="shared" si="27"/>
        <v/>
      </c>
      <c r="E77" s="57"/>
      <c r="F77" s="34" t="str">
        <f t="shared" si="17"/>
        <v/>
      </c>
      <c r="G77" s="59"/>
      <c r="H77" s="60"/>
      <c r="I77" s="26" t="str">
        <f t="shared" si="14"/>
        <v/>
      </c>
      <c r="J77" s="27" t="str">
        <f t="shared" si="18"/>
        <v/>
      </c>
      <c r="K77" s="12" t="str">
        <f t="shared" si="19"/>
        <v/>
      </c>
      <c r="L77" s="60"/>
      <c r="M77" s="20" t="str">
        <f t="shared" si="20"/>
        <v/>
      </c>
      <c r="N77" s="10" t="str">
        <f t="shared" si="15"/>
        <v/>
      </c>
      <c r="O77" s="22" t="str">
        <f t="shared" si="21"/>
        <v/>
      </c>
      <c r="P77" s="63"/>
      <c r="Q77" s="21" t="str">
        <f t="shared" si="22"/>
        <v/>
      </c>
      <c r="R77" s="14" t="str">
        <f t="shared" si="16"/>
        <v/>
      </c>
      <c r="S77" s="16" t="str">
        <f t="shared" si="23"/>
        <v/>
      </c>
      <c r="T77" s="109"/>
      <c r="U77" s="110"/>
      <c r="V77" s="111" t="str">
        <f t="shared" si="24"/>
        <v/>
      </c>
      <c r="W77" s="112" t="str">
        <f t="shared" si="25"/>
        <v/>
      </c>
    </row>
    <row r="78" spans="1:23" x14ac:dyDescent="0.25">
      <c r="A78" s="52"/>
      <c r="B78" s="53"/>
      <c r="C78" s="51" t="str">
        <f t="shared" si="26"/>
        <v/>
      </c>
      <c r="D78" s="8" t="str">
        <f t="shared" si="27"/>
        <v/>
      </c>
      <c r="E78" s="57"/>
      <c r="F78" s="34" t="str">
        <f t="shared" si="17"/>
        <v/>
      </c>
      <c r="G78" s="59"/>
      <c r="H78" s="60"/>
      <c r="I78" s="26" t="str">
        <f t="shared" si="14"/>
        <v/>
      </c>
      <c r="J78" s="27" t="str">
        <f t="shared" si="18"/>
        <v/>
      </c>
      <c r="K78" s="12" t="str">
        <f t="shared" si="19"/>
        <v/>
      </c>
      <c r="L78" s="60"/>
      <c r="M78" s="20" t="str">
        <f t="shared" si="20"/>
        <v/>
      </c>
      <c r="N78" s="10" t="str">
        <f t="shared" si="15"/>
        <v/>
      </c>
      <c r="O78" s="22" t="str">
        <f t="shared" si="21"/>
        <v/>
      </c>
      <c r="P78" s="63"/>
      <c r="Q78" s="21" t="str">
        <f t="shared" si="22"/>
        <v/>
      </c>
      <c r="R78" s="14" t="str">
        <f t="shared" si="16"/>
        <v/>
      </c>
      <c r="S78" s="16" t="str">
        <f t="shared" si="23"/>
        <v/>
      </c>
      <c r="T78" s="109"/>
      <c r="U78" s="110"/>
      <c r="V78" s="111" t="str">
        <f t="shared" si="24"/>
        <v/>
      </c>
      <c r="W78" s="112" t="str">
        <f t="shared" si="25"/>
        <v/>
      </c>
    </row>
    <row r="79" spans="1:23" x14ac:dyDescent="0.25">
      <c r="A79" s="52"/>
      <c r="B79" s="53"/>
      <c r="C79" s="51" t="str">
        <f t="shared" si="26"/>
        <v/>
      </c>
      <c r="D79" s="8" t="str">
        <f t="shared" si="27"/>
        <v/>
      </c>
      <c r="E79" s="57"/>
      <c r="F79" s="34" t="str">
        <f t="shared" si="17"/>
        <v/>
      </c>
      <c r="G79" s="59"/>
      <c r="H79" s="60"/>
      <c r="I79" s="26" t="str">
        <f t="shared" si="14"/>
        <v/>
      </c>
      <c r="J79" s="27" t="str">
        <f t="shared" si="18"/>
        <v/>
      </c>
      <c r="K79" s="12" t="str">
        <f t="shared" si="19"/>
        <v/>
      </c>
      <c r="L79" s="60"/>
      <c r="M79" s="20" t="str">
        <f t="shared" si="20"/>
        <v/>
      </c>
      <c r="N79" s="10" t="str">
        <f t="shared" si="15"/>
        <v/>
      </c>
      <c r="O79" s="22" t="str">
        <f t="shared" si="21"/>
        <v/>
      </c>
      <c r="P79" s="63"/>
      <c r="Q79" s="21" t="str">
        <f t="shared" si="22"/>
        <v/>
      </c>
      <c r="R79" s="14" t="str">
        <f t="shared" si="16"/>
        <v/>
      </c>
      <c r="S79" s="16" t="str">
        <f t="shared" si="23"/>
        <v/>
      </c>
      <c r="T79" s="109"/>
      <c r="U79" s="110"/>
      <c r="V79" s="111" t="str">
        <f t="shared" si="24"/>
        <v/>
      </c>
      <c r="W79" s="112" t="str">
        <f t="shared" si="25"/>
        <v/>
      </c>
    </row>
    <row r="80" spans="1:23" x14ac:dyDescent="0.25">
      <c r="A80" s="52"/>
      <c r="B80" s="53"/>
      <c r="C80" s="51" t="str">
        <f t="shared" si="26"/>
        <v/>
      </c>
      <c r="D80" s="8" t="str">
        <f t="shared" si="27"/>
        <v/>
      </c>
      <c r="E80" s="57"/>
      <c r="F80" s="34" t="str">
        <f t="shared" si="17"/>
        <v/>
      </c>
      <c r="G80" s="59"/>
      <c r="H80" s="60"/>
      <c r="I80" s="26" t="str">
        <f t="shared" si="14"/>
        <v/>
      </c>
      <c r="J80" s="27" t="str">
        <f t="shared" si="18"/>
        <v/>
      </c>
      <c r="K80" s="12" t="str">
        <f t="shared" si="19"/>
        <v/>
      </c>
      <c r="L80" s="60"/>
      <c r="M80" s="20" t="str">
        <f t="shared" si="20"/>
        <v/>
      </c>
      <c r="N80" s="10" t="str">
        <f t="shared" si="15"/>
        <v/>
      </c>
      <c r="O80" s="22" t="str">
        <f t="shared" si="21"/>
        <v/>
      </c>
      <c r="P80" s="63"/>
      <c r="Q80" s="21" t="str">
        <f t="shared" si="22"/>
        <v/>
      </c>
      <c r="R80" s="14" t="str">
        <f t="shared" si="16"/>
        <v/>
      </c>
      <c r="S80" s="16" t="str">
        <f t="shared" si="23"/>
        <v/>
      </c>
      <c r="T80" s="109"/>
      <c r="U80" s="110"/>
      <c r="V80" s="111" t="str">
        <f t="shared" si="24"/>
        <v/>
      </c>
      <c r="W80" s="112" t="str">
        <f t="shared" si="25"/>
        <v/>
      </c>
    </row>
    <row r="81" spans="1:23" x14ac:dyDescent="0.25">
      <c r="A81" s="52"/>
      <c r="B81" s="53"/>
      <c r="C81" s="51" t="str">
        <f t="shared" si="26"/>
        <v/>
      </c>
      <c r="D81" s="8" t="str">
        <f t="shared" si="27"/>
        <v/>
      </c>
      <c r="E81" s="57"/>
      <c r="F81" s="34" t="str">
        <f t="shared" si="17"/>
        <v/>
      </c>
      <c r="G81" s="59"/>
      <c r="H81" s="60"/>
      <c r="I81" s="26" t="str">
        <f t="shared" si="14"/>
        <v/>
      </c>
      <c r="J81" s="27" t="str">
        <f t="shared" si="18"/>
        <v/>
      </c>
      <c r="K81" s="12" t="str">
        <f t="shared" si="19"/>
        <v/>
      </c>
      <c r="L81" s="60"/>
      <c r="M81" s="20" t="str">
        <f t="shared" si="20"/>
        <v/>
      </c>
      <c r="N81" s="10" t="str">
        <f t="shared" si="15"/>
        <v/>
      </c>
      <c r="O81" s="22" t="str">
        <f t="shared" si="21"/>
        <v/>
      </c>
      <c r="P81" s="63"/>
      <c r="Q81" s="21" t="str">
        <f t="shared" si="22"/>
        <v/>
      </c>
      <c r="R81" s="14" t="str">
        <f t="shared" si="16"/>
        <v/>
      </c>
      <c r="S81" s="16" t="str">
        <f t="shared" si="23"/>
        <v/>
      </c>
      <c r="T81" s="109"/>
      <c r="U81" s="110"/>
      <c r="V81" s="111" t="str">
        <f t="shared" si="24"/>
        <v/>
      </c>
      <c r="W81" s="112" t="str">
        <f t="shared" si="25"/>
        <v/>
      </c>
    </row>
    <row r="82" spans="1:23" x14ac:dyDescent="0.25">
      <c r="A82" s="52"/>
      <c r="B82" s="53"/>
      <c r="C82" s="51" t="str">
        <f t="shared" si="26"/>
        <v/>
      </c>
      <c r="D82" s="8" t="str">
        <f t="shared" si="27"/>
        <v/>
      </c>
      <c r="E82" s="57"/>
      <c r="F82" s="34" t="str">
        <f t="shared" si="17"/>
        <v/>
      </c>
      <c r="G82" s="59"/>
      <c r="H82" s="60"/>
      <c r="I82" s="26" t="str">
        <f t="shared" si="14"/>
        <v/>
      </c>
      <c r="J82" s="27" t="str">
        <f t="shared" si="18"/>
        <v/>
      </c>
      <c r="K82" s="12" t="str">
        <f t="shared" si="19"/>
        <v/>
      </c>
      <c r="L82" s="60"/>
      <c r="M82" s="20" t="str">
        <f t="shared" si="20"/>
        <v/>
      </c>
      <c r="N82" s="10" t="str">
        <f t="shared" si="15"/>
        <v/>
      </c>
      <c r="O82" s="22" t="str">
        <f t="shared" si="21"/>
        <v/>
      </c>
      <c r="P82" s="63"/>
      <c r="Q82" s="21" t="str">
        <f t="shared" si="22"/>
        <v/>
      </c>
      <c r="R82" s="14" t="str">
        <f t="shared" si="16"/>
        <v/>
      </c>
      <c r="S82" s="16" t="str">
        <f t="shared" si="23"/>
        <v/>
      </c>
      <c r="T82" s="109"/>
      <c r="U82" s="110"/>
      <c r="V82" s="111" t="str">
        <f t="shared" si="24"/>
        <v/>
      </c>
      <c r="W82" s="112" t="str">
        <f t="shared" si="25"/>
        <v/>
      </c>
    </row>
    <row r="83" spans="1:23" x14ac:dyDescent="0.25">
      <c r="A83" s="52"/>
      <c r="B83" s="53"/>
      <c r="C83" s="51" t="str">
        <f t="shared" si="26"/>
        <v/>
      </c>
      <c r="D83" s="8" t="str">
        <f t="shared" si="27"/>
        <v/>
      </c>
      <c r="E83" s="57"/>
      <c r="F83" s="34" t="str">
        <f t="shared" si="17"/>
        <v/>
      </c>
      <c r="G83" s="59"/>
      <c r="H83" s="60"/>
      <c r="I83" s="26" t="str">
        <f t="shared" si="14"/>
        <v/>
      </c>
      <c r="J83" s="27" t="str">
        <f t="shared" si="18"/>
        <v/>
      </c>
      <c r="K83" s="12" t="str">
        <f t="shared" si="19"/>
        <v/>
      </c>
      <c r="L83" s="60"/>
      <c r="M83" s="20" t="str">
        <f t="shared" si="20"/>
        <v/>
      </c>
      <c r="N83" s="10" t="str">
        <f t="shared" si="15"/>
        <v/>
      </c>
      <c r="O83" s="22" t="str">
        <f t="shared" si="21"/>
        <v/>
      </c>
      <c r="P83" s="63"/>
      <c r="Q83" s="21" t="str">
        <f t="shared" si="22"/>
        <v/>
      </c>
      <c r="R83" s="14" t="str">
        <f t="shared" si="16"/>
        <v/>
      </c>
      <c r="S83" s="16" t="str">
        <f t="shared" si="23"/>
        <v/>
      </c>
      <c r="T83" s="109"/>
      <c r="U83" s="110"/>
      <c r="V83" s="111" t="str">
        <f t="shared" si="24"/>
        <v/>
      </c>
      <c r="W83" s="112" t="str">
        <f t="shared" si="25"/>
        <v/>
      </c>
    </row>
    <row r="84" spans="1:23" x14ac:dyDescent="0.25">
      <c r="A84" s="52"/>
      <c r="B84" s="53"/>
      <c r="C84" s="51" t="str">
        <f t="shared" si="26"/>
        <v/>
      </c>
      <c r="D84" s="8" t="str">
        <f t="shared" si="27"/>
        <v/>
      </c>
      <c r="E84" s="57"/>
      <c r="F84" s="34" t="str">
        <f t="shared" si="17"/>
        <v/>
      </c>
      <c r="G84" s="59"/>
      <c r="H84" s="60"/>
      <c r="I84" s="26" t="str">
        <f t="shared" si="14"/>
        <v/>
      </c>
      <c r="J84" s="27" t="str">
        <f t="shared" si="18"/>
        <v/>
      </c>
      <c r="K84" s="12" t="str">
        <f t="shared" si="19"/>
        <v/>
      </c>
      <c r="L84" s="60"/>
      <c r="M84" s="20" t="str">
        <f t="shared" si="20"/>
        <v/>
      </c>
      <c r="N84" s="10" t="str">
        <f t="shared" si="15"/>
        <v/>
      </c>
      <c r="O84" s="22" t="str">
        <f t="shared" si="21"/>
        <v/>
      </c>
      <c r="P84" s="63"/>
      <c r="Q84" s="21" t="str">
        <f t="shared" si="22"/>
        <v/>
      </c>
      <c r="R84" s="14" t="str">
        <f t="shared" si="16"/>
        <v/>
      </c>
      <c r="S84" s="16" t="str">
        <f t="shared" si="23"/>
        <v/>
      </c>
      <c r="T84" s="109"/>
      <c r="U84" s="110"/>
      <c r="V84" s="111" t="str">
        <f t="shared" si="24"/>
        <v/>
      </c>
      <c r="W84" s="112" t="str">
        <f t="shared" si="25"/>
        <v/>
      </c>
    </row>
    <row r="85" spans="1:23" x14ac:dyDescent="0.25">
      <c r="A85" s="52"/>
      <c r="B85" s="53"/>
      <c r="C85" s="51" t="str">
        <f t="shared" si="26"/>
        <v/>
      </c>
      <c r="D85" s="8" t="str">
        <f t="shared" si="27"/>
        <v/>
      </c>
      <c r="E85" s="57"/>
      <c r="F85" s="34" t="str">
        <f t="shared" si="17"/>
        <v/>
      </c>
      <c r="G85" s="59"/>
      <c r="H85" s="60"/>
      <c r="I85" s="26" t="str">
        <f t="shared" si="14"/>
        <v/>
      </c>
      <c r="J85" s="27" t="str">
        <f t="shared" si="18"/>
        <v/>
      </c>
      <c r="K85" s="12" t="str">
        <f t="shared" si="19"/>
        <v/>
      </c>
      <c r="L85" s="60"/>
      <c r="M85" s="20" t="str">
        <f t="shared" si="20"/>
        <v/>
      </c>
      <c r="N85" s="10" t="str">
        <f t="shared" si="15"/>
        <v/>
      </c>
      <c r="O85" s="22" t="str">
        <f t="shared" si="21"/>
        <v/>
      </c>
      <c r="P85" s="63"/>
      <c r="Q85" s="21" t="str">
        <f t="shared" si="22"/>
        <v/>
      </c>
      <c r="R85" s="14" t="str">
        <f t="shared" si="16"/>
        <v/>
      </c>
      <c r="S85" s="16" t="str">
        <f t="shared" si="23"/>
        <v/>
      </c>
      <c r="T85" s="109"/>
      <c r="U85" s="110"/>
      <c r="V85" s="111" t="str">
        <f t="shared" si="24"/>
        <v/>
      </c>
      <c r="W85" s="112" t="str">
        <f t="shared" si="25"/>
        <v/>
      </c>
    </row>
    <row r="86" spans="1:23" x14ac:dyDescent="0.25">
      <c r="A86" s="52"/>
      <c r="B86" s="53"/>
      <c r="C86" s="51" t="str">
        <f t="shared" si="26"/>
        <v/>
      </c>
      <c r="D86" s="8" t="str">
        <f t="shared" si="27"/>
        <v/>
      </c>
      <c r="E86" s="57"/>
      <c r="F86" s="34" t="str">
        <f t="shared" si="17"/>
        <v/>
      </c>
      <c r="G86" s="59"/>
      <c r="H86" s="60"/>
      <c r="I86" s="26" t="str">
        <f t="shared" si="14"/>
        <v/>
      </c>
      <c r="J86" s="27" t="str">
        <f t="shared" si="18"/>
        <v/>
      </c>
      <c r="K86" s="12" t="str">
        <f t="shared" si="19"/>
        <v/>
      </c>
      <c r="L86" s="60"/>
      <c r="M86" s="20" t="str">
        <f t="shared" si="20"/>
        <v/>
      </c>
      <c r="N86" s="10" t="str">
        <f t="shared" si="15"/>
        <v/>
      </c>
      <c r="O86" s="22" t="str">
        <f t="shared" si="21"/>
        <v/>
      </c>
      <c r="P86" s="63"/>
      <c r="Q86" s="21" t="str">
        <f t="shared" si="22"/>
        <v/>
      </c>
      <c r="R86" s="14" t="str">
        <f t="shared" si="16"/>
        <v/>
      </c>
      <c r="S86" s="16" t="str">
        <f t="shared" si="23"/>
        <v/>
      </c>
      <c r="T86" s="109"/>
      <c r="U86" s="110"/>
      <c r="V86" s="111" t="str">
        <f t="shared" si="24"/>
        <v/>
      </c>
      <c r="W86" s="112" t="str">
        <f t="shared" si="25"/>
        <v/>
      </c>
    </row>
    <row r="87" spans="1:23" x14ac:dyDescent="0.25">
      <c r="A87" s="52"/>
      <c r="B87" s="53"/>
      <c r="C87" s="51" t="str">
        <f t="shared" si="26"/>
        <v/>
      </c>
      <c r="D87" s="8" t="str">
        <f t="shared" si="27"/>
        <v/>
      </c>
      <c r="E87" s="57"/>
      <c r="F87" s="34" t="str">
        <f t="shared" si="17"/>
        <v/>
      </c>
      <c r="G87" s="59"/>
      <c r="H87" s="60"/>
      <c r="I87" s="26" t="str">
        <f t="shared" si="14"/>
        <v/>
      </c>
      <c r="J87" s="27" t="str">
        <f t="shared" si="18"/>
        <v/>
      </c>
      <c r="K87" s="12" t="str">
        <f t="shared" si="19"/>
        <v/>
      </c>
      <c r="L87" s="60"/>
      <c r="M87" s="20" t="str">
        <f t="shared" si="20"/>
        <v/>
      </c>
      <c r="N87" s="10" t="str">
        <f t="shared" si="15"/>
        <v/>
      </c>
      <c r="O87" s="22" t="str">
        <f t="shared" si="21"/>
        <v/>
      </c>
      <c r="P87" s="63"/>
      <c r="Q87" s="21" t="str">
        <f t="shared" si="22"/>
        <v/>
      </c>
      <c r="R87" s="14" t="str">
        <f t="shared" si="16"/>
        <v/>
      </c>
      <c r="S87" s="16" t="str">
        <f t="shared" si="23"/>
        <v/>
      </c>
      <c r="T87" s="109"/>
      <c r="U87" s="110"/>
      <c r="V87" s="111" t="str">
        <f t="shared" si="24"/>
        <v/>
      </c>
      <c r="W87" s="112" t="str">
        <f t="shared" si="25"/>
        <v/>
      </c>
    </row>
    <row r="88" spans="1:23" x14ac:dyDescent="0.25">
      <c r="A88" s="52"/>
      <c r="B88" s="53"/>
      <c r="C88" s="51" t="str">
        <f t="shared" si="26"/>
        <v/>
      </c>
      <c r="D88" s="8" t="str">
        <f t="shared" si="27"/>
        <v/>
      </c>
      <c r="E88" s="57"/>
      <c r="F88" s="34" t="str">
        <f t="shared" si="17"/>
        <v/>
      </c>
      <c r="G88" s="59"/>
      <c r="H88" s="60"/>
      <c r="I88" s="26" t="str">
        <f t="shared" si="14"/>
        <v/>
      </c>
      <c r="J88" s="27" t="str">
        <f t="shared" si="18"/>
        <v/>
      </c>
      <c r="K88" s="12" t="str">
        <f t="shared" si="19"/>
        <v/>
      </c>
      <c r="L88" s="60"/>
      <c r="M88" s="20" t="str">
        <f t="shared" si="20"/>
        <v/>
      </c>
      <c r="N88" s="10" t="str">
        <f t="shared" si="15"/>
        <v/>
      </c>
      <c r="O88" s="22" t="str">
        <f t="shared" si="21"/>
        <v/>
      </c>
      <c r="P88" s="63"/>
      <c r="Q88" s="21" t="str">
        <f t="shared" si="22"/>
        <v/>
      </c>
      <c r="R88" s="14" t="str">
        <f t="shared" si="16"/>
        <v/>
      </c>
      <c r="S88" s="16" t="str">
        <f t="shared" si="23"/>
        <v/>
      </c>
      <c r="T88" s="109"/>
      <c r="U88" s="110"/>
      <c r="V88" s="111" t="str">
        <f t="shared" si="24"/>
        <v/>
      </c>
      <c r="W88" s="112" t="str">
        <f t="shared" si="25"/>
        <v/>
      </c>
    </row>
    <row r="89" spans="1:23" x14ac:dyDescent="0.25">
      <c r="A89" s="52"/>
      <c r="B89" s="53"/>
      <c r="C89" s="51" t="str">
        <f t="shared" si="26"/>
        <v/>
      </c>
      <c r="D89" s="8" t="str">
        <f t="shared" si="27"/>
        <v/>
      </c>
      <c r="E89" s="57"/>
      <c r="F89" s="34" t="str">
        <f t="shared" si="17"/>
        <v/>
      </c>
      <c r="G89" s="59"/>
      <c r="H89" s="60"/>
      <c r="I89" s="26" t="str">
        <f t="shared" si="14"/>
        <v/>
      </c>
      <c r="J89" s="27" t="str">
        <f t="shared" si="18"/>
        <v/>
      </c>
      <c r="K89" s="12" t="str">
        <f t="shared" si="19"/>
        <v/>
      </c>
      <c r="L89" s="60"/>
      <c r="M89" s="20" t="str">
        <f t="shared" si="20"/>
        <v/>
      </c>
      <c r="N89" s="10" t="str">
        <f t="shared" si="15"/>
        <v/>
      </c>
      <c r="O89" s="22" t="str">
        <f t="shared" si="21"/>
        <v/>
      </c>
      <c r="P89" s="63"/>
      <c r="Q89" s="21" t="str">
        <f t="shared" si="22"/>
        <v/>
      </c>
      <c r="R89" s="14" t="str">
        <f t="shared" si="16"/>
        <v/>
      </c>
      <c r="S89" s="16" t="str">
        <f t="shared" si="23"/>
        <v/>
      </c>
      <c r="T89" s="109"/>
      <c r="U89" s="110"/>
      <c r="V89" s="111" t="str">
        <f t="shared" si="24"/>
        <v/>
      </c>
      <c r="W89" s="112" t="str">
        <f t="shared" si="25"/>
        <v/>
      </c>
    </row>
    <row r="90" spans="1:23" x14ac:dyDescent="0.25">
      <c r="A90" s="52"/>
      <c r="B90" s="53"/>
      <c r="C90" s="51" t="str">
        <f t="shared" si="26"/>
        <v/>
      </c>
      <c r="D90" s="8" t="str">
        <f t="shared" si="27"/>
        <v/>
      </c>
      <c r="E90" s="57"/>
      <c r="F90" s="34" t="str">
        <f t="shared" si="17"/>
        <v/>
      </c>
      <c r="G90" s="59"/>
      <c r="H90" s="60"/>
      <c r="I90" s="26" t="str">
        <f t="shared" si="14"/>
        <v/>
      </c>
      <c r="J90" s="27" t="str">
        <f t="shared" si="18"/>
        <v/>
      </c>
      <c r="K90" s="12" t="str">
        <f t="shared" si="19"/>
        <v/>
      </c>
      <c r="L90" s="60"/>
      <c r="M90" s="20" t="str">
        <f t="shared" si="20"/>
        <v/>
      </c>
      <c r="N90" s="10" t="str">
        <f t="shared" si="15"/>
        <v/>
      </c>
      <c r="O90" s="22" t="str">
        <f t="shared" si="21"/>
        <v/>
      </c>
      <c r="P90" s="63"/>
      <c r="Q90" s="21" t="str">
        <f t="shared" si="22"/>
        <v/>
      </c>
      <c r="R90" s="14" t="str">
        <f t="shared" si="16"/>
        <v/>
      </c>
      <c r="S90" s="16" t="str">
        <f t="shared" si="23"/>
        <v/>
      </c>
      <c r="T90" s="109"/>
      <c r="U90" s="110"/>
      <c r="V90" s="111" t="str">
        <f t="shared" si="24"/>
        <v/>
      </c>
      <c r="W90" s="112" t="str">
        <f t="shared" si="25"/>
        <v/>
      </c>
    </row>
    <row r="91" spans="1:23" x14ac:dyDescent="0.25">
      <c r="A91" s="52"/>
      <c r="B91" s="53"/>
      <c r="C91" s="51" t="str">
        <f t="shared" si="26"/>
        <v/>
      </c>
      <c r="D91" s="8" t="str">
        <f t="shared" si="27"/>
        <v/>
      </c>
      <c r="E91" s="57"/>
      <c r="F91" s="34" t="str">
        <f t="shared" si="17"/>
        <v/>
      </c>
      <c r="G91" s="59"/>
      <c r="H91" s="60"/>
      <c r="I91" s="26" t="str">
        <f t="shared" si="14"/>
        <v/>
      </c>
      <c r="J91" s="27" t="str">
        <f t="shared" si="18"/>
        <v/>
      </c>
      <c r="K91" s="12" t="str">
        <f t="shared" si="19"/>
        <v/>
      </c>
      <c r="L91" s="60"/>
      <c r="M91" s="20" t="str">
        <f t="shared" si="20"/>
        <v/>
      </c>
      <c r="N91" s="10" t="str">
        <f t="shared" si="15"/>
        <v/>
      </c>
      <c r="O91" s="22" t="str">
        <f t="shared" si="21"/>
        <v/>
      </c>
      <c r="P91" s="63"/>
      <c r="Q91" s="21" t="str">
        <f t="shared" si="22"/>
        <v/>
      </c>
      <c r="R91" s="14" t="str">
        <f t="shared" si="16"/>
        <v/>
      </c>
      <c r="S91" s="16" t="str">
        <f t="shared" si="23"/>
        <v/>
      </c>
      <c r="T91" s="109"/>
      <c r="U91" s="110"/>
      <c r="V91" s="111" t="str">
        <f t="shared" si="24"/>
        <v/>
      </c>
      <c r="W91" s="112" t="str">
        <f t="shared" si="25"/>
        <v/>
      </c>
    </row>
    <row r="92" spans="1:23" x14ac:dyDescent="0.25">
      <c r="A92" s="52"/>
      <c r="B92" s="53"/>
      <c r="C92" s="51" t="str">
        <f t="shared" si="26"/>
        <v/>
      </c>
      <c r="D92" s="8" t="str">
        <f t="shared" si="27"/>
        <v/>
      </c>
      <c r="E92" s="57"/>
      <c r="F92" s="34" t="str">
        <f t="shared" si="17"/>
        <v/>
      </c>
      <c r="G92" s="59"/>
      <c r="H92" s="60"/>
      <c r="I92" s="26" t="str">
        <f t="shared" si="14"/>
        <v/>
      </c>
      <c r="J92" s="27" t="str">
        <f t="shared" si="18"/>
        <v/>
      </c>
      <c r="K92" s="12" t="str">
        <f t="shared" si="19"/>
        <v/>
      </c>
      <c r="L92" s="60"/>
      <c r="M92" s="20" t="str">
        <f t="shared" si="20"/>
        <v/>
      </c>
      <c r="N92" s="10" t="str">
        <f t="shared" si="15"/>
        <v/>
      </c>
      <c r="O92" s="22" t="str">
        <f t="shared" si="21"/>
        <v/>
      </c>
      <c r="P92" s="63"/>
      <c r="Q92" s="21" t="str">
        <f t="shared" si="22"/>
        <v/>
      </c>
      <c r="R92" s="14" t="str">
        <f t="shared" si="16"/>
        <v/>
      </c>
      <c r="S92" s="16" t="str">
        <f t="shared" si="23"/>
        <v/>
      </c>
      <c r="T92" s="109"/>
      <c r="U92" s="110"/>
      <c r="V92" s="111" t="str">
        <f t="shared" si="24"/>
        <v/>
      </c>
      <c r="W92" s="112" t="str">
        <f t="shared" si="25"/>
        <v/>
      </c>
    </row>
    <row r="93" spans="1:23" x14ac:dyDescent="0.25">
      <c r="A93" s="52"/>
      <c r="B93" s="53"/>
      <c r="C93" s="51" t="str">
        <f t="shared" si="26"/>
        <v/>
      </c>
      <c r="D93" s="8" t="str">
        <f t="shared" si="27"/>
        <v/>
      </c>
      <c r="E93" s="57"/>
      <c r="F93" s="34" t="str">
        <f t="shared" si="17"/>
        <v/>
      </c>
      <c r="G93" s="59"/>
      <c r="H93" s="60"/>
      <c r="I93" s="26" t="str">
        <f t="shared" si="14"/>
        <v/>
      </c>
      <c r="J93" s="27" t="str">
        <f t="shared" si="18"/>
        <v/>
      </c>
      <c r="K93" s="12" t="str">
        <f t="shared" si="19"/>
        <v/>
      </c>
      <c r="L93" s="60"/>
      <c r="M93" s="20" t="str">
        <f t="shared" si="20"/>
        <v/>
      </c>
      <c r="N93" s="10" t="str">
        <f t="shared" si="15"/>
        <v/>
      </c>
      <c r="O93" s="22" t="str">
        <f t="shared" si="21"/>
        <v/>
      </c>
      <c r="P93" s="63"/>
      <c r="Q93" s="21" t="str">
        <f t="shared" si="22"/>
        <v/>
      </c>
      <c r="R93" s="14" t="str">
        <f t="shared" si="16"/>
        <v/>
      </c>
      <c r="S93" s="16" t="str">
        <f t="shared" si="23"/>
        <v/>
      </c>
      <c r="T93" s="109"/>
      <c r="U93" s="110"/>
      <c r="V93" s="111" t="str">
        <f t="shared" si="24"/>
        <v/>
      </c>
      <c r="W93" s="112" t="str">
        <f t="shared" si="25"/>
        <v/>
      </c>
    </row>
    <row r="94" spans="1:23" x14ac:dyDescent="0.25">
      <c r="A94" s="52"/>
      <c r="B94" s="53"/>
      <c r="C94" s="51" t="str">
        <f t="shared" si="26"/>
        <v/>
      </c>
      <c r="D94" s="8" t="str">
        <f t="shared" si="27"/>
        <v/>
      </c>
      <c r="E94" s="57"/>
      <c r="F94" s="34" t="str">
        <f t="shared" si="17"/>
        <v/>
      </c>
      <c r="G94" s="59"/>
      <c r="H94" s="60"/>
      <c r="I94" s="26" t="str">
        <f t="shared" si="14"/>
        <v/>
      </c>
      <c r="J94" s="27" t="str">
        <f t="shared" si="18"/>
        <v/>
      </c>
      <c r="K94" s="12" t="str">
        <f t="shared" si="19"/>
        <v/>
      </c>
      <c r="L94" s="60"/>
      <c r="M94" s="20" t="str">
        <f t="shared" si="20"/>
        <v/>
      </c>
      <c r="N94" s="10" t="str">
        <f t="shared" si="15"/>
        <v/>
      </c>
      <c r="O94" s="22" t="str">
        <f t="shared" si="21"/>
        <v/>
      </c>
      <c r="P94" s="63"/>
      <c r="Q94" s="21" t="str">
        <f t="shared" si="22"/>
        <v/>
      </c>
      <c r="R94" s="14" t="str">
        <f t="shared" si="16"/>
        <v/>
      </c>
      <c r="S94" s="16" t="str">
        <f t="shared" si="23"/>
        <v/>
      </c>
      <c r="T94" s="109"/>
      <c r="U94" s="110"/>
      <c r="V94" s="111" t="str">
        <f t="shared" si="24"/>
        <v/>
      </c>
      <c r="W94" s="112" t="str">
        <f t="shared" si="25"/>
        <v/>
      </c>
    </row>
    <row r="95" spans="1:23" x14ac:dyDescent="0.25">
      <c r="A95" s="52"/>
      <c r="B95" s="53"/>
      <c r="C95" s="51" t="str">
        <f t="shared" si="26"/>
        <v/>
      </c>
      <c r="D95" s="8" t="str">
        <f t="shared" si="27"/>
        <v/>
      </c>
      <c r="E95" s="57"/>
      <c r="F95" s="34" t="str">
        <f t="shared" si="17"/>
        <v/>
      </c>
      <c r="G95" s="59"/>
      <c r="H95" s="60"/>
      <c r="I95" s="26" t="str">
        <f t="shared" si="14"/>
        <v/>
      </c>
      <c r="J95" s="27" t="str">
        <f t="shared" si="18"/>
        <v/>
      </c>
      <c r="K95" s="12" t="str">
        <f t="shared" si="19"/>
        <v/>
      </c>
      <c r="L95" s="60"/>
      <c r="M95" s="20" t="str">
        <f t="shared" si="20"/>
        <v/>
      </c>
      <c r="N95" s="10" t="str">
        <f t="shared" si="15"/>
        <v/>
      </c>
      <c r="O95" s="22" t="str">
        <f t="shared" si="21"/>
        <v/>
      </c>
      <c r="P95" s="63"/>
      <c r="Q95" s="21" t="str">
        <f t="shared" si="22"/>
        <v/>
      </c>
      <c r="R95" s="14" t="str">
        <f t="shared" si="16"/>
        <v/>
      </c>
      <c r="S95" s="16" t="str">
        <f t="shared" si="23"/>
        <v/>
      </c>
      <c r="T95" s="109"/>
      <c r="U95" s="110"/>
      <c r="V95" s="111" t="str">
        <f t="shared" si="24"/>
        <v/>
      </c>
      <c r="W95" s="112" t="str">
        <f t="shared" si="25"/>
        <v/>
      </c>
    </row>
    <row r="96" spans="1:23" x14ac:dyDescent="0.25">
      <c r="A96" s="52"/>
      <c r="B96" s="53"/>
      <c r="C96" s="51" t="str">
        <f t="shared" si="26"/>
        <v/>
      </c>
      <c r="D96" s="8" t="str">
        <f t="shared" si="27"/>
        <v/>
      </c>
      <c r="E96" s="57"/>
      <c r="F96" s="34" t="str">
        <f t="shared" si="17"/>
        <v/>
      </c>
      <c r="G96" s="59"/>
      <c r="H96" s="60"/>
      <c r="I96" s="26" t="str">
        <f t="shared" si="14"/>
        <v/>
      </c>
      <c r="J96" s="27" t="str">
        <f t="shared" si="18"/>
        <v/>
      </c>
      <c r="K96" s="12" t="str">
        <f t="shared" si="19"/>
        <v/>
      </c>
      <c r="L96" s="60"/>
      <c r="M96" s="20" t="str">
        <f t="shared" si="20"/>
        <v/>
      </c>
      <c r="N96" s="10" t="str">
        <f t="shared" si="15"/>
        <v/>
      </c>
      <c r="O96" s="22" t="str">
        <f t="shared" si="21"/>
        <v/>
      </c>
      <c r="P96" s="63"/>
      <c r="Q96" s="21" t="str">
        <f t="shared" si="22"/>
        <v/>
      </c>
      <c r="R96" s="14" t="str">
        <f t="shared" si="16"/>
        <v/>
      </c>
      <c r="S96" s="16" t="str">
        <f t="shared" si="23"/>
        <v/>
      </c>
      <c r="T96" s="109"/>
      <c r="U96" s="110"/>
      <c r="V96" s="111" t="str">
        <f t="shared" si="24"/>
        <v/>
      </c>
      <c r="W96" s="112" t="str">
        <f t="shared" si="25"/>
        <v/>
      </c>
    </row>
    <row r="97" spans="1:23" x14ac:dyDescent="0.25">
      <c r="A97" s="52"/>
      <c r="B97" s="53"/>
      <c r="C97" s="51" t="str">
        <f t="shared" si="26"/>
        <v/>
      </c>
      <c r="D97" s="8" t="str">
        <f t="shared" si="27"/>
        <v/>
      </c>
      <c r="E97" s="57"/>
      <c r="F97" s="34" t="str">
        <f t="shared" si="17"/>
        <v/>
      </c>
      <c r="G97" s="59"/>
      <c r="H97" s="60"/>
      <c r="I97" s="26" t="str">
        <f t="shared" si="14"/>
        <v/>
      </c>
      <c r="J97" s="27" t="str">
        <f t="shared" si="18"/>
        <v/>
      </c>
      <c r="K97" s="12" t="str">
        <f t="shared" si="19"/>
        <v/>
      </c>
      <c r="L97" s="60"/>
      <c r="M97" s="20" t="str">
        <f t="shared" si="20"/>
        <v/>
      </c>
      <c r="N97" s="10" t="str">
        <f t="shared" si="15"/>
        <v/>
      </c>
      <c r="O97" s="22" t="str">
        <f t="shared" si="21"/>
        <v/>
      </c>
      <c r="P97" s="63"/>
      <c r="Q97" s="21" t="str">
        <f t="shared" si="22"/>
        <v/>
      </c>
      <c r="R97" s="14" t="str">
        <f t="shared" si="16"/>
        <v/>
      </c>
      <c r="S97" s="16" t="str">
        <f t="shared" si="23"/>
        <v/>
      </c>
      <c r="T97" s="109"/>
      <c r="U97" s="110"/>
      <c r="V97" s="111" t="str">
        <f t="shared" si="24"/>
        <v/>
      </c>
      <c r="W97" s="112" t="str">
        <f t="shared" si="25"/>
        <v/>
      </c>
    </row>
    <row r="98" spans="1:23" x14ac:dyDescent="0.25">
      <c r="A98" s="52"/>
      <c r="B98" s="53"/>
      <c r="C98" s="51" t="str">
        <f t="shared" si="26"/>
        <v/>
      </c>
      <c r="D98" s="8" t="str">
        <f t="shared" si="27"/>
        <v/>
      </c>
      <c r="E98" s="57"/>
      <c r="F98" s="34" t="str">
        <f t="shared" si="17"/>
        <v/>
      </c>
      <c r="G98" s="59"/>
      <c r="H98" s="60"/>
      <c r="I98" s="26" t="str">
        <f t="shared" si="14"/>
        <v/>
      </c>
      <c r="J98" s="27" t="str">
        <f t="shared" si="18"/>
        <v/>
      </c>
      <c r="K98" s="12" t="str">
        <f t="shared" si="19"/>
        <v/>
      </c>
      <c r="L98" s="60"/>
      <c r="M98" s="20" t="str">
        <f t="shared" si="20"/>
        <v/>
      </c>
      <c r="N98" s="10" t="str">
        <f t="shared" si="15"/>
        <v/>
      </c>
      <c r="O98" s="22" t="str">
        <f t="shared" si="21"/>
        <v/>
      </c>
      <c r="P98" s="63"/>
      <c r="Q98" s="21" t="str">
        <f t="shared" si="22"/>
        <v/>
      </c>
      <c r="R98" s="14" t="str">
        <f t="shared" si="16"/>
        <v/>
      </c>
      <c r="S98" s="16" t="str">
        <f t="shared" si="23"/>
        <v/>
      </c>
      <c r="T98" s="109"/>
      <c r="U98" s="110"/>
      <c r="V98" s="111" t="str">
        <f t="shared" si="24"/>
        <v/>
      </c>
      <c r="W98" s="112" t="str">
        <f t="shared" si="25"/>
        <v/>
      </c>
    </row>
    <row r="99" spans="1:23" x14ac:dyDescent="0.25">
      <c r="A99" s="55"/>
      <c r="B99" s="56"/>
      <c r="C99" s="129" t="str">
        <f t="shared" si="26"/>
        <v/>
      </c>
      <c r="D99" s="9" t="str">
        <f t="shared" si="27"/>
        <v/>
      </c>
      <c r="E99" s="58"/>
      <c r="F99" s="35" t="str">
        <f t="shared" si="17"/>
        <v/>
      </c>
      <c r="G99" s="61"/>
      <c r="H99" s="62"/>
      <c r="I99" s="29" t="str">
        <f t="shared" si="14"/>
        <v/>
      </c>
      <c r="J99" s="28" t="str">
        <f t="shared" si="18"/>
        <v/>
      </c>
      <c r="K99" s="13" t="str">
        <f t="shared" si="19"/>
        <v/>
      </c>
      <c r="L99" s="62"/>
      <c r="M99" s="30" t="str">
        <f t="shared" si="20"/>
        <v/>
      </c>
      <c r="N99" s="11" t="str">
        <f t="shared" si="15"/>
        <v/>
      </c>
      <c r="O99" s="23" t="str">
        <f t="shared" si="21"/>
        <v/>
      </c>
      <c r="P99" s="64"/>
      <c r="Q99" s="31" t="str">
        <f t="shared" si="22"/>
        <v/>
      </c>
      <c r="R99" s="32" t="str">
        <f t="shared" si="16"/>
        <v/>
      </c>
      <c r="S99" s="33" t="str">
        <f t="shared" si="23"/>
        <v/>
      </c>
      <c r="T99" s="118"/>
      <c r="U99" s="119"/>
      <c r="V99" s="120" t="str">
        <f t="shared" si="24"/>
        <v/>
      </c>
      <c r="W99" s="121" t="str">
        <f t="shared" si="25"/>
        <v/>
      </c>
    </row>
  </sheetData>
  <sheetProtection algorithmName="SHA-512" hashValue="HPkNapXlAw48KxujgyRFIofTetW19DElPygtLw54E46/Y4hvX+A7I16oT1CDI1zgVdtoyq/7wVv88kVm5xrOVg==" saltValue="DRjovUzKaDKj6hzMYwC3Aw==" spinCount="100000" sheet="1" objects="1" scenarios="1"/>
  <mergeCells count="30">
    <mergeCell ref="Q5:Q6"/>
    <mergeCell ref="R5:R6"/>
    <mergeCell ref="S5:S6"/>
    <mergeCell ref="N5:N6"/>
    <mergeCell ref="D4:F4"/>
    <mergeCell ref="G4:S4"/>
    <mergeCell ref="F5:F6"/>
    <mergeCell ref="G5:H5"/>
    <mergeCell ref="I5:I6"/>
    <mergeCell ref="J5:J6"/>
    <mergeCell ref="K5:K6"/>
    <mergeCell ref="L5:L6"/>
    <mergeCell ref="M5:M6"/>
    <mergeCell ref="O5:O6"/>
    <mergeCell ref="P5:P6"/>
    <mergeCell ref="A5:A6"/>
    <mergeCell ref="B5:B6"/>
    <mergeCell ref="C5:C6"/>
    <mergeCell ref="D5:D6"/>
    <mergeCell ref="E5:E6"/>
    <mergeCell ref="T4:W4"/>
    <mergeCell ref="T5:T6"/>
    <mergeCell ref="U5:U6"/>
    <mergeCell ref="V5:V6"/>
    <mergeCell ref="W5:W6"/>
    <mergeCell ref="A1:F1"/>
    <mergeCell ref="A2:C2"/>
    <mergeCell ref="A3:C3"/>
    <mergeCell ref="D2:F2"/>
    <mergeCell ref="D3:F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5B92-6F2E-4074-8E1C-498D184AE022}">
  <dimension ref="A1:AD99"/>
  <sheetViews>
    <sheetView workbookViewId="0">
      <selection activeCell="B25" sqref="B25"/>
    </sheetView>
  </sheetViews>
  <sheetFormatPr defaultRowHeight="15" x14ac:dyDescent="0.25"/>
  <cols>
    <col min="7" max="8" width="7.28515625" customWidth="1"/>
    <col min="10" max="10" width="10.28515625" customWidth="1"/>
    <col min="14" max="14" width="2.5703125" customWidth="1"/>
    <col min="17" max="17" width="11.140625" customWidth="1"/>
    <col min="18" max="18" width="2.7109375" customWidth="1"/>
    <col min="19" max="19" width="11.28515625" customWidth="1"/>
    <col min="20" max="20" width="8.5703125" style="2" customWidth="1"/>
    <col min="21" max="21" width="7.85546875" style="2" customWidth="1"/>
    <col min="22" max="22" width="9.140625" style="82" customWidth="1"/>
    <col min="23" max="23" width="8.85546875" style="7" customWidth="1"/>
    <col min="24" max="24" width="9" style="7" customWidth="1"/>
    <col min="25" max="25" width="9" style="24" customWidth="1"/>
    <col min="26" max="26" width="12.28515625" style="24" customWidth="1"/>
  </cols>
  <sheetData>
    <row r="1" spans="1:30" x14ac:dyDescent="0.25">
      <c r="A1" s="217" t="s">
        <v>46</v>
      </c>
      <c r="B1" s="218"/>
      <c r="C1" s="218"/>
      <c r="D1" s="218"/>
      <c r="E1" s="218"/>
      <c r="F1" s="219"/>
    </row>
    <row r="2" spans="1:30" x14ac:dyDescent="0.25">
      <c r="A2" s="220" t="s">
        <v>47</v>
      </c>
      <c r="B2" s="221"/>
      <c r="C2" s="222"/>
      <c r="D2" s="220" t="s">
        <v>48</v>
      </c>
      <c r="E2" s="221"/>
      <c r="F2" s="222"/>
    </row>
    <row r="3" spans="1:30" x14ac:dyDescent="0.25">
      <c r="A3" s="223"/>
      <c r="B3" s="224"/>
      <c r="C3" s="225"/>
      <c r="D3" s="226" t="str">
        <f>IF($A$3=0,"",(+$A$3*7.48052))</f>
        <v/>
      </c>
      <c r="E3" s="227"/>
      <c r="F3" s="228"/>
    </row>
    <row r="4" spans="1:30" ht="14.25" customHeight="1" x14ac:dyDescent="0.25">
      <c r="A4" s="79"/>
      <c r="B4" s="80"/>
      <c r="C4" s="81"/>
      <c r="D4" s="256" t="s">
        <v>25</v>
      </c>
      <c r="E4" s="257"/>
      <c r="F4" s="258"/>
      <c r="G4" s="286" t="s">
        <v>36</v>
      </c>
      <c r="H4" s="287"/>
      <c r="I4" s="287"/>
      <c r="J4" s="288"/>
      <c r="K4" s="260" t="s">
        <v>34</v>
      </c>
      <c r="L4" s="260"/>
      <c r="M4" s="260"/>
      <c r="N4" s="260"/>
      <c r="O4" s="260"/>
      <c r="P4" s="260"/>
      <c r="Q4" s="260"/>
      <c r="R4" s="260"/>
      <c r="S4" s="261"/>
      <c r="T4" s="289" t="s">
        <v>35</v>
      </c>
      <c r="U4" s="290"/>
      <c r="V4" s="290"/>
      <c r="W4" s="290"/>
      <c r="X4" s="290"/>
      <c r="Y4" s="290"/>
      <c r="Z4" s="291"/>
      <c r="AA4" s="229" t="s">
        <v>38</v>
      </c>
      <c r="AB4" s="230"/>
      <c r="AC4" s="230"/>
      <c r="AD4" s="231"/>
    </row>
    <row r="5" spans="1:30" ht="14.25" customHeight="1" x14ac:dyDescent="0.25">
      <c r="A5" s="238" t="s">
        <v>1</v>
      </c>
      <c r="B5" s="240" t="s">
        <v>0</v>
      </c>
      <c r="C5" s="242" t="s">
        <v>3</v>
      </c>
      <c r="D5" s="244" t="s">
        <v>2</v>
      </c>
      <c r="E5" s="246" t="s">
        <v>4</v>
      </c>
      <c r="F5" s="262" t="s">
        <v>14</v>
      </c>
      <c r="G5" s="276" t="s">
        <v>12</v>
      </c>
      <c r="H5" s="277"/>
      <c r="I5" s="278" t="s">
        <v>19</v>
      </c>
      <c r="J5" s="298" t="s">
        <v>18</v>
      </c>
      <c r="K5" s="268" t="s">
        <v>6</v>
      </c>
      <c r="L5" s="270" t="s">
        <v>24</v>
      </c>
      <c r="M5" s="272" t="s">
        <v>15</v>
      </c>
      <c r="N5" s="254"/>
      <c r="O5" s="268" t="s">
        <v>9</v>
      </c>
      <c r="P5" s="274" t="s">
        <v>10</v>
      </c>
      <c r="Q5" s="248" t="s">
        <v>17</v>
      </c>
      <c r="R5" s="250"/>
      <c r="S5" s="252" t="s">
        <v>16</v>
      </c>
      <c r="T5" s="292" t="s">
        <v>6</v>
      </c>
      <c r="U5" s="294" t="s">
        <v>7</v>
      </c>
      <c r="V5" s="296" t="s">
        <v>15</v>
      </c>
      <c r="W5" s="294" t="s">
        <v>9</v>
      </c>
      <c r="X5" s="280" t="s">
        <v>10</v>
      </c>
      <c r="Y5" s="282" t="s">
        <v>17</v>
      </c>
      <c r="Z5" s="284" t="s">
        <v>16</v>
      </c>
      <c r="AA5" s="232" t="s">
        <v>39</v>
      </c>
      <c r="AB5" s="234" t="s">
        <v>40</v>
      </c>
      <c r="AC5" s="234" t="s">
        <v>41</v>
      </c>
      <c r="AD5" s="236" t="s">
        <v>32</v>
      </c>
    </row>
    <row r="6" spans="1:30" ht="28.5" customHeight="1" x14ac:dyDescent="0.25">
      <c r="A6" s="239"/>
      <c r="B6" s="241"/>
      <c r="C6" s="243"/>
      <c r="D6" s="245"/>
      <c r="E6" s="247"/>
      <c r="F6" s="263"/>
      <c r="G6" s="96" t="s">
        <v>22</v>
      </c>
      <c r="H6" s="97" t="s">
        <v>23</v>
      </c>
      <c r="I6" s="279"/>
      <c r="J6" s="299"/>
      <c r="K6" s="269"/>
      <c r="L6" s="271"/>
      <c r="M6" s="273"/>
      <c r="N6" s="255"/>
      <c r="O6" s="269"/>
      <c r="P6" s="275"/>
      <c r="Q6" s="249"/>
      <c r="R6" s="251"/>
      <c r="S6" s="253"/>
      <c r="T6" s="293"/>
      <c r="U6" s="295"/>
      <c r="V6" s="297"/>
      <c r="W6" s="295"/>
      <c r="X6" s="281"/>
      <c r="Y6" s="283"/>
      <c r="Z6" s="285"/>
      <c r="AA6" s="233"/>
      <c r="AB6" s="235"/>
      <c r="AC6" s="235"/>
      <c r="AD6" s="237"/>
    </row>
    <row r="7" spans="1:30" x14ac:dyDescent="0.25">
      <c r="A7" s="131" t="s">
        <v>29</v>
      </c>
      <c r="B7" s="132"/>
      <c r="C7" s="146">
        <v>1</v>
      </c>
      <c r="D7" s="145">
        <v>0</v>
      </c>
      <c r="E7" s="57"/>
      <c r="F7" s="34" t="str">
        <f>IF(E7=0,"",(E7-D7)/$C7)</f>
        <v/>
      </c>
      <c r="G7" s="102"/>
      <c r="H7" s="103"/>
      <c r="I7" s="98" t="str">
        <f t="shared" ref="I7:I70" si="0">IF(H7=0,"",1440/(G7+H7))</f>
        <v/>
      </c>
      <c r="J7" s="99" t="str">
        <f>IF(H7=0,"",I7*G7)</f>
        <v/>
      </c>
      <c r="K7" s="144">
        <v>0</v>
      </c>
      <c r="L7" s="60"/>
      <c r="M7" s="20" t="str">
        <f>IF(L7=0,"",+(L7-K7)/$C7)</f>
        <v/>
      </c>
      <c r="N7" s="10" t="str">
        <f t="shared" ref="N7:N70" si="1">IF(M7&gt;I7,"!!!","")</f>
        <v/>
      </c>
      <c r="O7" s="143">
        <v>0</v>
      </c>
      <c r="P7" s="63"/>
      <c r="Q7" s="21" t="str">
        <f>IF(P7=0,"",+(((P7-O7)*60)/$C7))</f>
        <v/>
      </c>
      <c r="R7" s="14" t="str">
        <f t="shared" ref="R7:R70" si="2">IF(Q7&gt;J7,"!!!","")</f>
        <v/>
      </c>
      <c r="S7" s="16" t="str">
        <f>IF(P7=0,"",((P7-O7)*60)/(L7-K7))</f>
        <v/>
      </c>
      <c r="T7" s="147">
        <v>0</v>
      </c>
      <c r="U7" s="83"/>
      <c r="V7" s="85" t="str">
        <f>IF(U7=0,"",+(U7-T7)/$C7)</f>
        <v/>
      </c>
      <c r="W7" s="86">
        <v>0</v>
      </c>
      <c r="X7" s="86"/>
      <c r="Y7" s="87" t="str">
        <f>IF(X7=0,"",+(((X7-W7)*60)/$C7))</f>
        <v/>
      </c>
      <c r="Z7" s="122" t="str">
        <f>IF(U7=0,"",(Y7-#REF!))</f>
        <v/>
      </c>
      <c r="AA7" s="109"/>
      <c r="AB7" s="110"/>
      <c r="AC7" s="111" t="str">
        <f>IF(AA7=0,"",M7/AA7)</f>
        <v/>
      </c>
      <c r="AD7" s="112" t="str">
        <f>IF(AB7=0,"",(AB7/60)*AC7)</f>
        <v/>
      </c>
    </row>
    <row r="8" spans="1:30" x14ac:dyDescent="0.25">
      <c r="A8" s="133"/>
      <c r="B8" s="53"/>
      <c r="C8" s="134" t="str">
        <f t="shared" ref="C8:C39" si="3">IF(B8=0,"",(DATEDIF(B7,B8,"D")))</f>
        <v/>
      </c>
      <c r="D8" s="8" t="str">
        <f>IF(E8=0,"",E7)</f>
        <v/>
      </c>
      <c r="E8" s="57"/>
      <c r="F8" s="34" t="str">
        <f t="shared" ref="F8:F71" si="4">IF(E8=0,"",(E8-D8)/$C8)</f>
        <v/>
      </c>
      <c r="G8" s="102"/>
      <c r="H8" s="103"/>
      <c r="I8" s="98" t="str">
        <f t="shared" si="0"/>
        <v/>
      </c>
      <c r="J8" s="99" t="str">
        <f t="shared" ref="J8:J71" si="5">IF(H8=0,"",I8*G8)</f>
        <v/>
      </c>
      <c r="K8" s="12" t="str">
        <f t="shared" ref="K8:K71" si="6">IF(L8=0,"",L7)</f>
        <v/>
      </c>
      <c r="L8" s="60"/>
      <c r="M8" s="20" t="str">
        <f t="shared" ref="M8:M71" si="7">IF(L8=0,"",+(L8-K8)/$C8)</f>
        <v/>
      </c>
      <c r="N8" s="10" t="str">
        <f t="shared" si="1"/>
        <v/>
      </c>
      <c r="O8" s="22" t="str">
        <f t="shared" ref="O8:O71" si="8">IF(P8=0,"",P7)</f>
        <v/>
      </c>
      <c r="P8" s="63"/>
      <c r="Q8" s="21" t="str">
        <f t="shared" ref="Q8:Q71" si="9">IF(P8=0,"",+(((P8-O8)*60)/$C8))</f>
        <v/>
      </c>
      <c r="R8" s="14" t="str">
        <f t="shared" si="2"/>
        <v/>
      </c>
      <c r="S8" s="16" t="str">
        <f t="shared" ref="S8:S71" si="10">IF(P8=0,"",((P8-O8)*60)/(L8-K8))</f>
        <v/>
      </c>
      <c r="T8" s="88" t="str">
        <f t="shared" ref="T8:T71" si="11">IF(U8=0,"",U7)</f>
        <v/>
      </c>
      <c r="U8" s="83"/>
      <c r="V8" s="85" t="str">
        <f t="shared" ref="V8:V71" si="12">IF(U8=0,"",+(U8-T8)/$C8)</f>
        <v/>
      </c>
      <c r="W8" s="76" t="str">
        <f>IF(X8=0,"",X7)</f>
        <v/>
      </c>
      <c r="X8" s="86"/>
      <c r="Y8" s="87" t="str">
        <f t="shared" ref="Y8:Y71" si="13">IF(X8=0,"",+(((X8-W8)*60)/$C8))</f>
        <v/>
      </c>
      <c r="Z8" s="122" t="str">
        <f>IF(U8=0,"",(Y8-#REF!))</f>
        <v/>
      </c>
      <c r="AA8" s="109"/>
      <c r="AB8" s="110"/>
      <c r="AC8" s="111" t="str">
        <f t="shared" ref="AC8:AC71" si="14">IF(AA8=0,"",M8/AA8)</f>
        <v/>
      </c>
      <c r="AD8" s="112" t="str">
        <f t="shared" ref="AD8:AD71" si="15">IF(AB8=0,"",(AB8/60)*AC8)</f>
        <v/>
      </c>
    </row>
    <row r="9" spans="1:30" x14ac:dyDescent="0.25">
      <c r="A9" s="133"/>
      <c r="B9" s="53"/>
      <c r="C9" s="134" t="str">
        <f t="shared" si="3"/>
        <v/>
      </c>
      <c r="D9" s="8" t="str">
        <f t="shared" ref="D9:D72" si="16">IF(E9=0,"",E8)</f>
        <v/>
      </c>
      <c r="E9" s="57"/>
      <c r="F9" s="34" t="str">
        <f t="shared" si="4"/>
        <v/>
      </c>
      <c r="G9" s="102"/>
      <c r="H9" s="103"/>
      <c r="I9" s="98" t="str">
        <f t="shared" si="0"/>
        <v/>
      </c>
      <c r="J9" s="99" t="str">
        <f t="shared" si="5"/>
        <v/>
      </c>
      <c r="K9" s="12" t="str">
        <f t="shared" si="6"/>
        <v/>
      </c>
      <c r="L9" s="60"/>
      <c r="M9" s="20" t="str">
        <f t="shared" si="7"/>
        <v/>
      </c>
      <c r="N9" s="10" t="str">
        <f t="shared" si="1"/>
        <v/>
      </c>
      <c r="O9" s="22" t="str">
        <f t="shared" si="8"/>
        <v/>
      </c>
      <c r="P9" s="63"/>
      <c r="Q9" s="21" t="str">
        <f t="shared" si="9"/>
        <v/>
      </c>
      <c r="R9" s="14" t="str">
        <f t="shared" si="2"/>
        <v/>
      </c>
      <c r="S9" s="16" t="str">
        <f t="shared" si="10"/>
        <v/>
      </c>
      <c r="T9" s="88" t="str">
        <f t="shared" si="11"/>
        <v/>
      </c>
      <c r="U9" s="83"/>
      <c r="V9" s="85" t="str">
        <f t="shared" si="12"/>
        <v/>
      </c>
      <c r="W9" s="76" t="str">
        <f>IF(X9=0,"",X8)</f>
        <v/>
      </c>
      <c r="X9" s="86"/>
      <c r="Y9" s="87" t="str">
        <f t="shared" si="13"/>
        <v/>
      </c>
      <c r="Z9" s="122" t="str">
        <f>IF(U9=0,"",(Y9-#REF!))</f>
        <v/>
      </c>
      <c r="AA9" s="109"/>
      <c r="AB9" s="110"/>
      <c r="AC9" s="111" t="str">
        <f t="shared" si="14"/>
        <v/>
      </c>
      <c r="AD9" s="112" t="str">
        <f t="shared" si="15"/>
        <v/>
      </c>
    </row>
    <row r="10" spans="1:30" x14ac:dyDescent="0.25">
      <c r="A10" s="133"/>
      <c r="B10" s="53"/>
      <c r="C10" s="134" t="str">
        <f t="shared" si="3"/>
        <v/>
      </c>
      <c r="D10" s="8" t="str">
        <f t="shared" si="16"/>
        <v/>
      </c>
      <c r="E10" s="57"/>
      <c r="F10" s="34" t="str">
        <f t="shared" si="4"/>
        <v/>
      </c>
      <c r="G10" s="102"/>
      <c r="H10" s="103"/>
      <c r="I10" s="98" t="str">
        <f t="shared" si="0"/>
        <v/>
      </c>
      <c r="J10" s="99" t="str">
        <f t="shared" si="5"/>
        <v/>
      </c>
      <c r="K10" s="12" t="str">
        <f t="shared" si="6"/>
        <v/>
      </c>
      <c r="L10" s="60"/>
      <c r="M10" s="20" t="str">
        <f t="shared" si="7"/>
        <v/>
      </c>
      <c r="N10" s="10" t="str">
        <f t="shared" si="1"/>
        <v/>
      </c>
      <c r="O10" s="22" t="str">
        <f t="shared" si="8"/>
        <v/>
      </c>
      <c r="P10" s="63"/>
      <c r="Q10" s="21" t="str">
        <f t="shared" si="9"/>
        <v/>
      </c>
      <c r="R10" s="14" t="str">
        <f t="shared" si="2"/>
        <v/>
      </c>
      <c r="S10" s="16" t="str">
        <f t="shared" si="10"/>
        <v/>
      </c>
      <c r="T10" s="88" t="str">
        <f t="shared" si="11"/>
        <v/>
      </c>
      <c r="U10" s="83"/>
      <c r="V10" s="85" t="str">
        <f t="shared" si="12"/>
        <v/>
      </c>
      <c r="W10" s="76" t="str">
        <f>IF(X10=0,"",X9)</f>
        <v/>
      </c>
      <c r="X10" s="86"/>
      <c r="Y10" s="87" t="str">
        <f t="shared" si="13"/>
        <v/>
      </c>
      <c r="Z10" s="122" t="str">
        <f>IF(U10=0,"",(Y10-#REF!))</f>
        <v/>
      </c>
      <c r="AA10" s="109"/>
      <c r="AB10" s="110"/>
      <c r="AC10" s="111" t="str">
        <f t="shared" si="14"/>
        <v/>
      </c>
      <c r="AD10" s="112" t="str">
        <f t="shared" si="15"/>
        <v/>
      </c>
    </row>
    <row r="11" spans="1:30" x14ac:dyDescent="0.25">
      <c r="A11" s="133"/>
      <c r="B11" s="53"/>
      <c r="C11" s="134" t="str">
        <f t="shared" si="3"/>
        <v/>
      </c>
      <c r="D11" s="8" t="str">
        <f t="shared" si="16"/>
        <v/>
      </c>
      <c r="E11" s="57"/>
      <c r="F11" s="34" t="str">
        <f t="shared" si="4"/>
        <v/>
      </c>
      <c r="G11" s="102"/>
      <c r="H11" s="103"/>
      <c r="I11" s="98" t="str">
        <f t="shared" si="0"/>
        <v/>
      </c>
      <c r="J11" s="99" t="str">
        <f t="shared" si="5"/>
        <v/>
      </c>
      <c r="K11" s="12" t="str">
        <f t="shared" si="6"/>
        <v/>
      </c>
      <c r="L11" s="60"/>
      <c r="M11" s="20" t="str">
        <f t="shared" si="7"/>
        <v/>
      </c>
      <c r="N11" s="10" t="str">
        <f t="shared" si="1"/>
        <v/>
      </c>
      <c r="O11" s="22" t="str">
        <f>IF(P11=0,"",P10)</f>
        <v/>
      </c>
      <c r="P11" s="63"/>
      <c r="Q11" s="21" t="str">
        <f t="shared" si="9"/>
        <v/>
      </c>
      <c r="R11" s="14" t="str">
        <f t="shared" si="2"/>
        <v/>
      </c>
      <c r="S11" s="16" t="str">
        <f t="shared" si="10"/>
        <v/>
      </c>
      <c r="T11" s="88" t="str">
        <f t="shared" si="11"/>
        <v/>
      </c>
      <c r="U11" s="83"/>
      <c r="V11" s="85" t="str">
        <f t="shared" si="12"/>
        <v/>
      </c>
      <c r="W11" s="76" t="str">
        <f>IF(X11=0,"",X10)</f>
        <v/>
      </c>
      <c r="X11" s="86"/>
      <c r="Y11" s="87" t="str">
        <f t="shared" si="13"/>
        <v/>
      </c>
      <c r="Z11" s="122" t="str">
        <f>IF(U11=0,"",(Y11-#REF!))</f>
        <v/>
      </c>
      <c r="AA11" s="109"/>
      <c r="AB11" s="110"/>
      <c r="AC11" s="111" t="str">
        <f t="shared" si="14"/>
        <v/>
      </c>
      <c r="AD11" s="112" t="str">
        <f t="shared" si="15"/>
        <v/>
      </c>
    </row>
    <row r="12" spans="1:30" x14ac:dyDescent="0.25">
      <c r="A12" s="133"/>
      <c r="B12" s="54"/>
      <c r="C12" s="134" t="str">
        <f t="shared" si="3"/>
        <v/>
      </c>
      <c r="D12" s="8" t="str">
        <f t="shared" si="16"/>
        <v/>
      </c>
      <c r="E12" s="57"/>
      <c r="F12" s="34" t="str">
        <f t="shared" si="4"/>
        <v/>
      </c>
      <c r="G12" s="102"/>
      <c r="H12" s="103"/>
      <c r="I12" s="98" t="str">
        <f t="shared" si="0"/>
        <v/>
      </c>
      <c r="J12" s="99" t="str">
        <f t="shared" si="5"/>
        <v/>
      </c>
      <c r="K12" s="12" t="str">
        <f t="shared" si="6"/>
        <v/>
      </c>
      <c r="L12" s="60"/>
      <c r="M12" s="20" t="str">
        <f t="shared" si="7"/>
        <v/>
      </c>
      <c r="N12" s="10" t="str">
        <f t="shared" si="1"/>
        <v/>
      </c>
      <c r="O12" s="22" t="str">
        <f t="shared" si="8"/>
        <v/>
      </c>
      <c r="P12" s="63"/>
      <c r="Q12" s="21" t="str">
        <f t="shared" si="9"/>
        <v/>
      </c>
      <c r="R12" s="14" t="str">
        <f t="shared" si="2"/>
        <v/>
      </c>
      <c r="S12" s="16" t="str">
        <f t="shared" si="10"/>
        <v/>
      </c>
      <c r="T12" s="88" t="str">
        <f t="shared" si="11"/>
        <v/>
      </c>
      <c r="U12" s="83"/>
      <c r="V12" s="85" t="str">
        <f t="shared" si="12"/>
        <v/>
      </c>
      <c r="W12" s="76" t="str">
        <f>IF(X12=0,"",X11)</f>
        <v/>
      </c>
      <c r="X12" s="86"/>
      <c r="Y12" s="87" t="str">
        <f t="shared" si="13"/>
        <v/>
      </c>
      <c r="Z12" s="122" t="str">
        <f>IF(U12=0,"",(Y12-#REF!))</f>
        <v/>
      </c>
      <c r="AA12" s="109"/>
      <c r="AB12" s="110"/>
      <c r="AC12" s="111" t="str">
        <f t="shared" si="14"/>
        <v/>
      </c>
      <c r="AD12" s="112" t="str">
        <f t="shared" si="15"/>
        <v/>
      </c>
    </row>
    <row r="13" spans="1:30" x14ac:dyDescent="0.25">
      <c r="A13" s="133"/>
      <c r="B13" s="53"/>
      <c r="C13" s="134" t="str">
        <f t="shared" si="3"/>
        <v/>
      </c>
      <c r="D13" s="8" t="str">
        <f t="shared" si="16"/>
        <v/>
      </c>
      <c r="E13" s="57"/>
      <c r="F13" s="34" t="str">
        <f t="shared" si="4"/>
        <v/>
      </c>
      <c r="G13" s="102"/>
      <c r="H13" s="103"/>
      <c r="I13" s="98" t="str">
        <f t="shared" si="0"/>
        <v/>
      </c>
      <c r="J13" s="99" t="str">
        <f t="shared" si="5"/>
        <v/>
      </c>
      <c r="K13" s="12" t="str">
        <f t="shared" si="6"/>
        <v/>
      </c>
      <c r="L13" s="60"/>
      <c r="M13" s="20" t="str">
        <f t="shared" si="7"/>
        <v/>
      </c>
      <c r="N13" s="10" t="str">
        <f t="shared" si="1"/>
        <v/>
      </c>
      <c r="O13" s="22" t="str">
        <f t="shared" si="8"/>
        <v/>
      </c>
      <c r="P13" s="63"/>
      <c r="Q13" s="21" t="str">
        <f t="shared" si="9"/>
        <v/>
      </c>
      <c r="R13" s="14" t="str">
        <f t="shared" si="2"/>
        <v/>
      </c>
      <c r="S13" s="16" t="str">
        <f t="shared" si="10"/>
        <v/>
      </c>
      <c r="T13" s="88" t="str">
        <f t="shared" si="11"/>
        <v/>
      </c>
      <c r="U13" s="83"/>
      <c r="V13" s="85" t="str">
        <f t="shared" si="12"/>
        <v/>
      </c>
      <c r="W13" s="76" t="str">
        <f t="shared" ref="W13:W76" si="17">IF(X13=0,"",X12)</f>
        <v/>
      </c>
      <c r="X13" s="86"/>
      <c r="Y13" s="87" t="str">
        <f t="shared" si="13"/>
        <v/>
      </c>
      <c r="Z13" s="122" t="str">
        <f>IF(U13=0,"",(Y13-#REF!))</f>
        <v/>
      </c>
      <c r="AA13" s="109"/>
      <c r="AB13" s="110"/>
      <c r="AC13" s="111" t="str">
        <f t="shared" si="14"/>
        <v/>
      </c>
      <c r="AD13" s="112" t="str">
        <f t="shared" si="15"/>
        <v/>
      </c>
    </row>
    <row r="14" spans="1:30" x14ac:dyDescent="0.25">
      <c r="A14" s="133"/>
      <c r="B14" s="53"/>
      <c r="C14" s="134" t="str">
        <f t="shared" si="3"/>
        <v/>
      </c>
      <c r="D14" s="8" t="str">
        <f t="shared" si="16"/>
        <v/>
      </c>
      <c r="E14" s="57"/>
      <c r="F14" s="34" t="str">
        <f t="shared" si="4"/>
        <v/>
      </c>
      <c r="G14" s="102"/>
      <c r="H14" s="103"/>
      <c r="I14" s="98" t="str">
        <f t="shared" si="0"/>
        <v/>
      </c>
      <c r="J14" s="99" t="str">
        <f t="shared" si="5"/>
        <v/>
      </c>
      <c r="K14" s="12" t="str">
        <f t="shared" si="6"/>
        <v/>
      </c>
      <c r="L14" s="60"/>
      <c r="M14" s="20" t="str">
        <f t="shared" si="7"/>
        <v/>
      </c>
      <c r="N14" s="10" t="str">
        <f t="shared" si="1"/>
        <v/>
      </c>
      <c r="O14" s="22" t="str">
        <f t="shared" si="8"/>
        <v/>
      </c>
      <c r="P14" s="63"/>
      <c r="Q14" s="21" t="str">
        <f t="shared" si="9"/>
        <v/>
      </c>
      <c r="R14" s="14" t="str">
        <f t="shared" si="2"/>
        <v/>
      </c>
      <c r="S14" s="16" t="str">
        <f t="shared" si="10"/>
        <v/>
      </c>
      <c r="T14" s="88" t="str">
        <f t="shared" si="11"/>
        <v/>
      </c>
      <c r="U14" s="83"/>
      <c r="V14" s="85" t="str">
        <f t="shared" si="12"/>
        <v/>
      </c>
      <c r="W14" s="76" t="str">
        <f t="shared" si="17"/>
        <v/>
      </c>
      <c r="X14" s="86"/>
      <c r="Y14" s="87" t="str">
        <f t="shared" si="13"/>
        <v/>
      </c>
      <c r="Z14" s="122" t="str">
        <f>IF(U14=0,"",(Y14-#REF!))</f>
        <v/>
      </c>
      <c r="AA14" s="109"/>
      <c r="AB14" s="110"/>
      <c r="AC14" s="111" t="str">
        <f t="shared" si="14"/>
        <v/>
      </c>
      <c r="AD14" s="112" t="str">
        <f t="shared" si="15"/>
        <v/>
      </c>
    </row>
    <row r="15" spans="1:30" x14ac:dyDescent="0.25">
      <c r="A15" s="133"/>
      <c r="B15" s="53"/>
      <c r="C15" s="134" t="str">
        <f t="shared" si="3"/>
        <v/>
      </c>
      <c r="D15" s="8" t="str">
        <f t="shared" si="16"/>
        <v/>
      </c>
      <c r="E15" s="57"/>
      <c r="F15" s="34" t="str">
        <f t="shared" si="4"/>
        <v/>
      </c>
      <c r="G15" s="102"/>
      <c r="H15" s="103"/>
      <c r="I15" s="98" t="str">
        <f t="shared" si="0"/>
        <v/>
      </c>
      <c r="J15" s="99" t="str">
        <f t="shared" si="5"/>
        <v/>
      </c>
      <c r="K15" s="12" t="str">
        <f t="shared" si="6"/>
        <v/>
      </c>
      <c r="L15" s="60"/>
      <c r="M15" s="20" t="str">
        <f t="shared" si="7"/>
        <v/>
      </c>
      <c r="N15" s="10" t="str">
        <f t="shared" si="1"/>
        <v/>
      </c>
      <c r="O15" s="22" t="str">
        <f t="shared" si="8"/>
        <v/>
      </c>
      <c r="P15" s="63"/>
      <c r="Q15" s="21" t="str">
        <f t="shared" si="9"/>
        <v/>
      </c>
      <c r="R15" s="14" t="str">
        <f t="shared" si="2"/>
        <v/>
      </c>
      <c r="S15" s="16" t="str">
        <f t="shared" si="10"/>
        <v/>
      </c>
      <c r="T15" s="88" t="str">
        <f t="shared" si="11"/>
        <v/>
      </c>
      <c r="U15" s="83"/>
      <c r="V15" s="85" t="str">
        <f t="shared" si="12"/>
        <v/>
      </c>
      <c r="W15" s="76" t="str">
        <f t="shared" si="17"/>
        <v/>
      </c>
      <c r="X15" s="86"/>
      <c r="Y15" s="87" t="str">
        <f t="shared" si="13"/>
        <v/>
      </c>
      <c r="Z15" s="122" t="str">
        <f>IF(U15=0,"",(Y15-#REF!))</f>
        <v/>
      </c>
      <c r="AA15" s="109"/>
      <c r="AB15" s="110"/>
      <c r="AC15" s="111" t="str">
        <f t="shared" si="14"/>
        <v/>
      </c>
      <c r="AD15" s="112" t="str">
        <f t="shared" si="15"/>
        <v/>
      </c>
    </row>
    <row r="16" spans="1:30" x14ac:dyDescent="0.25">
      <c r="A16" s="133"/>
      <c r="B16" s="53"/>
      <c r="C16" s="134" t="str">
        <f t="shared" si="3"/>
        <v/>
      </c>
      <c r="D16" s="8" t="str">
        <f t="shared" si="16"/>
        <v/>
      </c>
      <c r="E16" s="57"/>
      <c r="F16" s="34" t="str">
        <f t="shared" si="4"/>
        <v/>
      </c>
      <c r="G16" s="102"/>
      <c r="H16" s="103"/>
      <c r="I16" s="98" t="str">
        <f t="shared" si="0"/>
        <v/>
      </c>
      <c r="J16" s="99" t="str">
        <f t="shared" si="5"/>
        <v/>
      </c>
      <c r="K16" s="12" t="str">
        <f t="shared" si="6"/>
        <v/>
      </c>
      <c r="L16" s="60"/>
      <c r="M16" s="20" t="str">
        <f t="shared" si="7"/>
        <v/>
      </c>
      <c r="N16" s="10" t="str">
        <f t="shared" si="1"/>
        <v/>
      </c>
      <c r="O16" s="22" t="str">
        <f t="shared" si="8"/>
        <v/>
      </c>
      <c r="P16" s="63"/>
      <c r="Q16" s="21" t="str">
        <f t="shared" si="9"/>
        <v/>
      </c>
      <c r="R16" s="14" t="str">
        <f t="shared" si="2"/>
        <v/>
      </c>
      <c r="S16" s="16" t="str">
        <f t="shared" si="10"/>
        <v/>
      </c>
      <c r="T16" s="88" t="str">
        <f t="shared" si="11"/>
        <v/>
      </c>
      <c r="U16" s="83"/>
      <c r="V16" s="85" t="str">
        <f t="shared" si="12"/>
        <v/>
      </c>
      <c r="W16" s="76" t="str">
        <f t="shared" si="17"/>
        <v/>
      </c>
      <c r="X16" s="86"/>
      <c r="Y16" s="87" t="str">
        <f t="shared" si="13"/>
        <v/>
      </c>
      <c r="Z16" s="122" t="str">
        <f>IF(U16=0,"",(Y16-#REF!))</f>
        <v/>
      </c>
      <c r="AA16" s="109"/>
      <c r="AB16" s="110"/>
      <c r="AC16" s="111" t="str">
        <f t="shared" si="14"/>
        <v/>
      </c>
      <c r="AD16" s="112" t="str">
        <f t="shared" si="15"/>
        <v/>
      </c>
    </row>
    <row r="17" spans="1:30" x14ac:dyDescent="0.25">
      <c r="A17" s="133"/>
      <c r="B17" s="53"/>
      <c r="C17" s="134" t="str">
        <f t="shared" si="3"/>
        <v/>
      </c>
      <c r="D17" s="8" t="str">
        <f t="shared" si="16"/>
        <v/>
      </c>
      <c r="E17" s="57"/>
      <c r="F17" s="34" t="str">
        <f t="shared" si="4"/>
        <v/>
      </c>
      <c r="G17" s="102"/>
      <c r="H17" s="103"/>
      <c r="I17" s="98" t="str">
        <f t="shared" si="0"/>
        <v/>
      </c>
      <c r="J17" s="99" t="str">
        <f t="shared" si="5"/>
        <v/>
      </c>
      <c r="K17" s="12" t="str">
        <f t="shared" si="6"/>
        <v/>
      </c>
      <c r="L17" s="60"/>
      <c r="M17" s="20" t="str">
        <f t="shared" si="7"/>
        <v/>
      </c>
      <c r="N17" s="10" t="str">
        <f t="shared" si="1"/>
        <v/>
      </c>
      <c r="O17" s="22" t="str">
        <f t="shared" si="8"/>
        <v/>
      </c>
      <c r="P17" s="63"/>
      <c r="Q17" s="21" t="str">
        <f t="shared" si="9"/>
        <v/>
      </c>
      <c r="R17" s="14" t="str">
        <f t="shared" si="2"/>
        <v/>
      </c>
      <c r="S17" s="16" t="str">
        <f t="shared" si="10"/>
        <v/>
      </c>
      <c r="T17" s="88" t="str">
        <f t="shared" si="11"/>
        <v/>
      </c>
      <c r="U17" s="83"/>
      <c r="V17" s="85" t="str">
        <f t="shared" si="12"/>
        <v/>
      </c>
      <c r="W17" s="76" t="str">
        <f t="shared" si="17"/>
        <v/>
      </c>
      <c r="X17" s="86"/>
      <c r="Y17" s="87" t="str">
        <f t="shared" si="13"/>
        <v/>
      </c>
      <c r="Z17" s="122" t="str">
        <f>IF(U17=0,"",(Y17-#REF!))</f>
        <v/>
      </c>
      <c r="AA17" s="109"/>
      <c r="AB17" s="110"/>
      <c r="AC17" s="111" t="str">
        <f t="shared" si="14"/>
        <v/>
      </c>
      <c r="AD17" s="112" t="str">
        <f t="shared" si="15"/>
        <v/>
      </c>
    </row>
    <row r="18" spans="1:30" x14ac:dyDescent="0.25">
      <c r="A18" s="133"/>
      <c r="B18" s="53"/>
      <c r="C18" s="134" t="str">
        <f t="shared" si="3"/>
        <v/>
      </c>
      <c r="D18" s="8" t="str">
        <f t="shared" si="16"/>
        <v/>
      </c>
      <c r="E18" s="57"/>
      <c r="F18" s="34" t="str">
        <f t="shared" si="4"/>
        <v/>
      </c>
      <c r="G18" s="102"/>
      <c r="H18" s="103"/>
      <c r="I18" s="98" t="str">
        <f t="shared" si="0"/>
        <v/>
      </c>
      <c r="J18" s="99" t="str">
        <f t="shared" si="5"/>
        <v/>
      </c>
      <c r="K18" s="12" t="str">
        <f t="shared" si="6"/>
        <v/>
      </c>
      <c r="L18" s="60"/>
      <c r="M18" s="20" t="str">
        <f t="shared" si="7"/>
        <v/>
      </c>
      <c r="N18" s="10" t="str">
        <f t="shared" si="1"/>
        <v/>
      </c>
      <c r="O18" s="22" t="str">
        <f t="shared" si="8"/>
        <v/>
      </c>
      <c r="P18" s="63"/>
      <c r="Q18" s="21" t="str">
        <f t="shared" si="9"/>
        <v/>
      </c>
      <c r="R18" s="14" t="str">
        <f t="shared" si="2"/>
        <v/>
      </c>
      <c r="S18" s="16" t="str">
        <f t="shared" si="10"/>
        <v/>
      </c>
      <c r="T18" s="88" t="str">
        <f t="shared" si="11"/>
        <v/>
      </c>
      <c r="U18" s="83"/>
      <c r="V18" s="85" t="str">
        <f t="shared" si="12"/>
        <v/>
      </c>
      <c r="W18" s="76" t="str">
        <f t="shared" si="17"/>
        <v/>
      </c>
      <c r="X18" s="86"/>
      <c r="Y18" s="87" t="str">
        <f t="shared" si="13"/>
        <v/>
      </c>
      <c r="Z18" s="122" t="str">
        <f>IF(U18=0,"",(Y18-#REF!))</f>
        <v/>
      </c>
      <c r="AA18" s="109"/>
      <c r="AB18" s="110"/>
      <c r="AC18" s="111" t="str">
        <f t="shared" si="14"/>
        <v/>
      </c>
      <c r="AD18" s="112" t="str">
        <f t="shared" si="15"/>
        <v/>
      </c>
    </row>
    <row r="19" spans="1:30" x14ac:dyDescent="0.25">
      <c r="A19" s="133"/>
      <c r="B19" s="53"/>
      <c r="C19" s="134" t="str">
        <f t="shared" si="3"/>
        <v/>
      </c>
      <c r="D19" s="8" t="str">
        <f t="shared" si="16"/>
        <v/>
      </c>
      <c r="E19" s="57"/>
      <c r="F19" s="34" t="str">
        <f t="shared" si="4"/>
        <v/>
      </c>
      <c r="G19" s="102"/>
      <c r="H19" s="103"/>
      <c r="I19" s="98" t="str">
        <f t="shared" si="0"/>
        <v/>
      </c>
      <c r="J19" s="99" t="str">
        <f t="shared" si="5"/>
        <v/>
      </c>
      <c r="K19" s="12" t="str">
        <f t="shared" si="6"/>
        <v/>
      </c>
      <c r="L19" s="60"/>
      <c r="M19" s="20" t="str">
        <f t="shared" si="7"/>
        <v/>
      </c>
      <c r="N19" s="10" t="str">
        <f t="shared" si="1"/>
        <v/>
      </c>
      <c r="O19" s="22" t="str">
        <f t="shared" si="8"/>
        <v/>
      </c>
      <c r="P19" s="63"/>
      <c r="Q19" s="21" t="str">
        <f t="shared" si="9"/>
        <v/>
      </c>
      <c r="R19" s="14" t="str">
        <f t="shared" si="2"/>
        <v/>
      </c>
      <c r="S19" s="16" t="str">
        <f t="shared" si="10"/>
        <v/>
      </c>
      <c r="T19" s="88" t="str">
        <f t="shared" si="11"/>
        <v/>
      </c>
      <c r="U19" s="83"/>
      <c r="V19" s="85" t="str">
        <f t="shared" si="12"/>
        <v/>
      </c>
      <c r="W19" s="76" t="str">
        <f t="shared" si="17"/>
        <v/>
      </c>
      <c r="X19" s="86"/>
      <c r="Y19" s="87" t="str">
        <f t="shared" si="13"/>
        <v/>
      </c>
      <c r="Z19" s="122" t="str">
        <f>IF(U19=0,"",(Y19-#REF!))</f>
        <v/>
      </c>
      <c r="AA19" s="109"/>
      <c r="AB19" s="110"/>
      <c r="AC19" s="111" t="str">
        <f t="shared" si="14"/>
        <v/>
      </c>
      <c r="AD19" s="112" t="str">
        <f t="shared" si="15"/>
        <v/>
      </c>
    </row>
    <row r="20" spans="1:30" x14ac:dyDescent="0.25">
      <c r="A20" s="133"/>
      <c r="B20" s="53"/>
      <c r="C20" s="134" t="str">
        <f t="shared" si="3"/>
        <v/>
      </c>
      <c r="D20" s="8" t="str">
        <f t="shared" si="16"/>
        <v/>
      </c>
      <c r="E20" s="57"/>
      <c r="F20" s="34" t="str">
        <f t="shared" si="4"/>
        <v/>
      </c>
      <c r="G20" s="102"/>
      <c r="H20" s="103"/>
      <c r="I20" s="98" t="str">
        <f t="shared" si="0"/>
        <v/>
      </c>
      <c r="J20" s="99" t="str">
        <f t="shared" si="5"/>
        <v/>
      </c>
      <c r="K20" s="12" t="str">
        <f t="shared" si="6"/>
        <v/>
      </c>
      <c r="L20" s="60"/>
      <c r="M20" s="20" t="str">
        <f t="shared" si="7"/>
        <v/>
      </c>
      <c r="N20" s="10" t="str">
        <f t="shared" si="1"/>
        <v/>
      </c>
      <c r="O20" s="22" t="str">
        <f t="shared" si="8"/>
        <v/>
      </c>
      <c r="P20" s="63"/>
      <c r="Q20" s="21" t="str">
        <f t="shared" si="9"/>
        <v/>
      </c>
      <c r="R20" s="14" t="str">
        <f t="shared" si="2"/>
        <v/>
      </c>
      <c r="S20" s="16" t="str">
        <f t="shared" si="10"/>
        <v/>
      </c>
      <c r="T20" s="88" t="str">
        <f t="shared" si="11"/>
        <v/>
      </c>
      <c r="U20" s="83"/>
      <c r="V20" s="85" t="str">
        <f t="shared" si="12"/>
        <v/>
      </c>
      <c r="W20" s="76" t="str">
        <f t="shared" si="17"/>
        <v/>
      </c>
      <c r="X20" s="86"/>
      <c r="Y20" s="87" t="str">
        <f t="shared" si="13"/>
        <v/>
      </c>
      <c r="Z20" s="122" t="str">
        <f>IF(U20=0,"",(Y20-#REF!))</f>
        <v/>
      </c>
      <c r="AA20" s="109"/>
      <c r="AB20" s="110"/>
      <c r="AC20" s="111" t="str">
        <f t="shared" si="14"/>
        <v/>
      </c>
      <c r="AD20" s="112" t="str">
        <f t="shared" si="15"/>
        <v/>
      </c>
    </row>
    <row r="21" spans="1:30" x14ac:dyDescent="0.25">
      <c r="A21" s="133"/>
      <c r="B21" s="53"/>
      <c r="C21" s="134" t="str">
        <f t="shared" si="3"/>
        <v/>
      </c>
      <c r="D21" s="8" t="str">
        <f t="shared" si="16"/>
        <v/>
      </c>
      <c r="E21" s="57"/>
      <c r="F21" s="34" t="str">
        <f t="shared" si="4"/>
        <v/>
      </c>
      <c r="G21" s="102"/>
      <c r="H21" s="103"/>
      <c r="I21" s="98" t="str">
        <f t="shared" si="0"/>
        <v/>
      </c>
      <c r="J21" s="99" t="str">
        <f t="shared" si="5"/>
        <v/>
      </c>
      <c r="K21" s="12" t="str">
        <f t="shared" si="6"/>
        <v/>
      </c>
      <c r="L21" s="60"/>
      <c r="M21" s="20" t="str">
        <f t="shared" si="7"/>
        <v/>
      </c>
      <c r="N21" s="10" t="str">
        <f t="shared" si="1"/>
        <v/>
      </c>
      <c r="O21" s="22" t="str">
        <f t="shared" si="8"/>
        <v/>
      </c>
      <c r="P21" s="63"/>
      <c r="Q21" s="21" t="str">
        <f t="shared" si="9"/>
        <v/>
      </c>
      <c r="R21" s="14" t="str">
        <f t="shared" si="2"/>
        <v/>
      </c>
      <c r="S21" s="16" t="str">
        <f t="shared" si="10"/>
        <v/>
      </c>
      <c r="T21" s="88" t="str">
        <f t="shared" si="11"/>
        <v/>
      </c>
      <c r="U21" s="83"/>
      <c r="V21" s="85" t="str">
        <f t="shared" si="12"/>
        <v/>
      </c>
      <c r="W21" s="76" t="str">
        <f t="shared" si="17"/>
        <v/>
      </c>
      <c r="X21" s="86"/>
      <c r="Y21" s="87" t="str">
        <f t="shared" si="13"/>
        <v/>
      </c>
      <c r="Z21" s="122" t="str">
        <f>IF(U21=0,"",(Y21-#REF!))</f>
        <v/>
      </c>
      <c r="AA21" s="109"/>
      <c r="AB21" s="110"/>
      <c r="AC21" s="111" t="str">
        <f t="shared" si="14"/>
        <v/>
      </c>
      <c r="AD21" s="112" t="str">
        <f t="shared" si="15"/>
        <v/>
      </c>
    </row>
    <row r="22" spans="1:30" x14ac:dyDescent="0.25">
      <c r="A22" s="133"/>
      <c r="B22" s="53"/>
      <c r="C22" s="134" t="str">
        <f t="shared" si="3"/>
        <v/>
      </c>
      <c r="D22" s="8" t="str">
        <f t="shared" si="16"/>
        <v/>
      </c>
      <c r="E22" s="57"/>
      <c r="F22" s="34" t="str">
        <f t="shared" si="4"/>
        <v/>
      </c>
      <c r="G22" s="102"/>
      <c r="H22" s="103"/>
      <c r="I22" s="98" t="str">
        <f t="shared" si="0"/>
        <v/>
      </c>
      <c r="J22" s="99" t="str">
        <f t="shared" si="5"/>
        <v/>
      </c>
      <c r="K22" s="12" t="str">
        <f t="shared" si="6"/>
        <v/>
      </c>
      <c r="L22" s="60"/>
      <c r="M22" s="20" t="str">
        <f t="shared" si="7"/>
        <v/>
      </c>
      <c r="N22" s="10" t="str">
        <f t="shared" si="1"/>
        <v/>
      </c>
      <c r="O22" s="22" t="str">
        <f t="shared" si="8"/>
        <v/>
      </c>
      <c r="P22" s="63"/>
      <c r="Q22" s="21" t="str">
        <f t="shared" si="9"/>
        <v/>
      </c>
      <c r="R22" s="14" t="str">
        <f t="shared" si="2"/>
        <v/>
      </c>
      <c r="S22" s="16" t="str">
        <f t="shared" si="10"/>
        <v/>
      </c>
      <c r="T22" s="88" t="str">
        <f t="shared" si="11"/>
        <v/>
      </c>
      <c r="U22" s="83"/>
      <c r="V22" s="85" t="str">
        <f t="shared" si="12"/>
        <v/>
      </c>
      <c r="W22" s="76" t="str">
        <f t="shared" si="17"/>
        <v/>
      </c>
      <c r="X22" s="86"/>
      <c r="Y22" s="87" t="str">
        <f t="shared" si="13"/>
        <v/>
      </c>
      <c r="Z22" s="122" t="str">
        <f>IF(U22=0,"",(Y22-#REF!))</f>
        <v/>
      </c>
      <c r="AA22" s="109"/>
      <c r="AB22" s="110"/>
      <c r="AC22" s="111" t="str">
        <f t="shared" si="14"/>
        <v/>
      </c>
      <c r="AD22" s="112" t="str">
        <f t="shared" si="15"/>
        <v/>
      </c>
    </row>
    <row r="23" spans="1:30" x14ac:dyDescent="0.25">
      <c r="A23" s="133"/>
      <c r="B23" s="53"/>
      <c r="C23" s="134" t="str">
        <f t="shared" si="3"/>
        <v/>
      </c>
      <c r="D23" s="8" t="str">
        <f t="shared" si="16"/>
        <v/>
      </c>
      <c r="E23" s="57"/>
      <c r="F23" s="34" t="str">
        <f t="shared" si="4"/>
        <v/>
      </c>
      <c r="G23" s="102"/>
      <c r="H23" s="103"/>
      <c r="I23" s="98" t="str">
        <f t="shared" si="0"/>
        <v/>
      </c>
      <c r="J23" s="99" t="str">
        <f t="shared" si="5"/>
        <v/>
      </c>
      <c r="K23" s="12" t="str">
        <f t="shared" si="6"/>
        <v/>
      </c>
      <c r="L23" s="60"/>
      <c r="M23" s="20" t="str">
        <f t="shared" si="7"/>
        <v/>
      </c>
      <c r="N23" s="10" t="str">
        <f t="shared" si="1"/>
        <v/>
      </c>
      <c r="O23" s="22" t="str">
        <f t="shared" si="8"/>
        <v/>
      </c>
      <c r="P23" s="63"/>
      <c r="Q23" s="21" t="str">
        <f t="shared" si="9"/>
        <v/>
      </c>
      <c r="R23" s="14" t="str">
        <f t="shared" si="2"/>
        <v/>
      </c>
      <c r="S23" s="16" t="str">
        <f t="shared" si="10"/>
        <v/>
      </c>
      <c r="T23" s="88" t="str">
        <f t="shared" si="11"/>
        <v/>
      </c>
      <c r="U23" s="83"/>
      <c r="V23" s="85" t="str">
        <f t="shared" si="12"/>
        <v/>
      </c>
      <c r="W23" s="76" t="str">
        <f t="shared" si="17"/>
        <v/>
      </c>
      <c r="X23" s="86"/>
      <c r="Y23" s="87" t="str">
        <f t="shared" si="13"/>
        <v/>
      </c>
      <c r="Z23" s="122" t="str">
        <f>IF(U23=0,"",(Y23-#REF!))</f>
        <v/>
      </c>
      <c r="AA23" s="109"/>
      <c r="AB23" s="110"/>
      <c r="AC23" s="111" t="str">
        <f t="shared" si="14"/>
        <v/>
      </c>
      <c r="AD23" s="112" t="str">
        <f t="shared" si="15"/>
        <v/>
      </c>
    </row>
    <row r="24" spans="1:30" x14ac:dyDescent="0.25">
      <c r="A24" s="133"/>
      <c r="B24" s="53"/>
      <c r="C24" s="134" t="str">
        <f t="shared" si="3"/>
        <v/>
      </c>
      <c r="D24" s="8" t="str">
        <f t="shared" si="16"/>
        <v/>
      </c>
      <c r="E24" s="57"/>
      <c r="F24" s="34" t="str">
        <f t="shared" si="4"/>
        <v/>
      </c>
      <c r="G24" s="102"/>
      <c r="H24" s="103"/>
      <c r="I24" s="98" t="str">
        <f t="shared" si="0"/>
        <v/>
      </c>
      <c r="J24" s="99" t="str">
        <f t="shared" si="5"/>
        <v/>
      </c>
      <c r="K24" s="12" t="str">
        <f t="shared" si="6"/>
        <v/>
      </c>
      <c r="L24" s="60"/>
      <c r="M24" s="20" t="str">
        <f t="shared" si="7"/>
        <v/>
      </c>
      <c r="N24" s="10" t="str">
        <f t="shared" si="1"/>
        <v/>
      </c>
      <c r="O24" s="22" t="str">
        <f t="shared" si="8"/>
        <v/>
      </c>
      <c r="P24" s="63"/>
      <c r="Q24" s="21" t="str">
        <f t="shared" si="9"/>
        <v/>
      </c>
      <c r="R24" s="14" t="str">
        <f t="shared" si="2"/>
        <v/>
      </c>
      <c r="S24" s="16" t="str">
        <f t="shared" si="10"/>
        <v/>
      </c>
      <c r="T24" s="88" t="str">
        <f t="shared" si="11"/>
        <v/>
      </c>
      <c r="U24" s="83"/>
      <c r="V24" s="85" t="str">
        <f t="shared" si="12"/>
        <v/>
      </c>
      <c r="W24" s="76" t="str">
        <f t="shared" si="17"/>
        <v/>
      </c>
      <c r="X24" s="86"/>
      <c r="Y24" s="87" t="str">
        <f t="shared" si="13"/>
        <v/>
      </c>
      <c r="Z24" s="122" t="str">
        <f>IF(U24=0,"",(Y24-#REF!))</f>
        <v/>
      </c>
      <c r="AA24" s="109"/>
      <c r="AB24" s="110"/>
      <c r="AC24" s="111" t="str">
        <f t="shared" si="14"/>
        <v/>
      </c>
      <c r="AD24" s="112" t="str">
        <f t="shared" si="15"/>
        <v/>
      </c>
    </row>
    <row r="25" spans="1:30" x14ac:dyDescent="0.25">
      <c r="A25" s="133"/>
      <c r="B25" s="53"/>
      <c r="C25" s="134" t="str">
        <f t="shared" si="3"/>
        <v/>
      </c>
      <c r="D25" s="8" t="str">
        <f t="shared" si="16"/>
        <v/>
      </c>
      <c r="E25" s="57"/>
      <c r="F25" s="34" t="str">
        <f t="shared" si="4"/>
        <v/>
      </c>
      <c r="G25" s="102"/>
      <c r="H25" s="103"/>
      <c r="I25" s="98" t="str">
        <f t="shared" si="0"/>
        <v/>
      </c>
      <c r="J25" s="99" t="str">
        <f t="shared" si="5"/>
        <v/>
      </c>
      <c r="K25" s="12" t="str">
        <f t="shared" si="6"/>
        <v/>
      </c>
      <c r="L25" s="60"/>
      <c r="M25" s="20" t="str">
        <f t="shared" si="7"/>
        <v/>
      </c>
      <c r="N25" s="10" t="str">
        <f t="shared" si="1"/>
        <v/>
      </c>
      <c r="O25" s="22" t="str">
        <f t="shared" si="8"/>
        <v/>
      </c>
      <c r="P25" s="63"/>
      <c r="Q25" s="21" t="str">
        <f t="shared" si="9"/>
        <v/>
      </c>
      <c r="R25" s="14" t="str">
        <f t="shared" si="2"/>
        <v/>
      </c>
      <c r="S25" s="16" t="str">
        <f t="shared" si="10"/>
        <v/>
      </c>
      <c r="T25" s="88" t="str">
        <f t="shared" si="11"/>
        <v/>
      </c>
      <c r="U25" s="83"/>
      <c r="V25" s="85" t="str">
        <f t="shared" si="12"/>
        <v/>
      </c>
      <c r="W25" s="76" t="str">
        <f t="shared" si="17"/>
        <v/>
      </c>
      <c r="X25" s="86"/>
      <c r="Y25" s="87" t="str">
        <f t="shared" si="13"/>
        <v/>
      </c>
      <c r="Z25" s="122" t="str">
        <f>IF(U25=0,"",(Y25-#REF!))</f>
        <v/>
      </c>
      <c r="AA25" s="109"/>
      <c r="AB25" s="110"/>
      <c r="AC25" s="111" t="str">
        <f t="shared" si="14"/>
        <v/>
      </c>
      <c r="AD25" s="112" t="str">
        <f t="shared" si="15"/>
        <v/>
      </c>
    </row>
    <row r="26" spans="1:30" x14ac:dyDescent="0.25">
      <c r="A26" s="133"/>
      <c r="B26" s="53"/>
      <c r="C26" s="134" t="str">
        <f t="shared" si="3"/>
        <v/>
      </c>
      <c r="D26" s="8" t="str">
        <f t="shared" si="16"/>
        <v/>
      </c>
      <c r="E26" s="57"/>
      <c r="F26" s="34" t="str">
        <f t="shared" si="4"/>
        <v/>
      </c>
      <c r="G26" s="102"/>
      <c r="H26" s="103"/>
      <c r="I26" s="98" t="str">
        <f t="shared" si="0"/>
        <v/>
      </c>
      <c r="J26" s="99" t="str">
        <f t="shared" si="5"/>
        <v/>
      </c>
      <c r="K26" s="12" t="str">
        <f t="shared" si="6"/>
        <v/>
      </c>
      <c r="L26" s="60"/>
      <c r="M26" s="20" t="str">
        <f t="shared" si="7"/>
        <v/>
      </c>
      <c r="N26" s="10" t="str">
        <f t="shared" si="1"/>
        <v/>
      </c>
      <c r="O26" s="22" t="str">
        <f t="shared" si="8"/>
        <v/>
      </c>
      <c r="P26" s="63"/>
      <c r="Q26" s="21" t="str">
        <f t="shared" si="9"/>
        <v/>
      </c>
      <c r="R26" s="14" t="str">
        <f t="shared" si="2"/>
        <v/>
      </c>
      <c r="S26" s="16" t="str">
        <f t="shared" si="10"/>
        <v/>
      </c>
      <c r="T26" s="88" t="str">
        <f t="shared" si="11"/>
        <v/>
      </c>
      <c r="U26" s="83"/>
      <c r="V26" s="85" t="str">
        <f t="shared" si="12"/>
        <v/>
      </c>
      <c r="W26" s="76" t="str">
        <f t="shared" si="17"/>
        <v/>
      </c>
      <c r="X26" s="86"/>
      <c r="Y26" s="87" t="str">
        <f t="shared" si="13"/>
        <v/>
      </c>
      <c r="Z26" s="122" t="str">
        <f>IF(U26=0,"",(Y26-#REF!))</f>
        <v/>
      </c>
      <c r="AA26" s="109"/>
      <c r="AB26" s="110"/>
      <c r="AC26" s="111" t="str">
        <f t="shared" si="14"/>
        <v/>
      </c>
      <c r="AD26" s="112" t="str">
        <f t="shared" si="15"/>
        <v/>
      </c>
    </row>
    <row r="27" spans="1:30" x14ac:dyDescent="0.25">
      <c r="A27" s="133"/>
      <c r="B27" s="53"/>
      <c r="C27" s="134" t="str">
        <f t="shared" si="3"/>
        <v/>
      </c>
      <c r="D27" s="8" t="str">
        <f t="shared" si="16"/>
        <v/>
      </c>
      <c r="E27" s="57"/>
      <c r="F27" s="34" t="str">
        <f t="shared" si="4"/>
        <v/>
      </c>
      <c r="G27" s="102"/>
      <c r="H27" s="103"/>
      <c r="I27" s="98" t="str">
        <f t="shared" si="0"/>
        <v/>
      </c>
      <c r="J27" s="99" t="str">
        <f t="shared" si="5"/>
        <v/>
      </c>
      <c r="K27" s="12" t="str">
        <f t="shared" si="6"/>
        <v/>
      </c>
      <c r="L27" s="60"/>
      <c r="M27" s="20" t="str">
        <f t="shared" si="7"/>
        <v/>
      </c>
      <c r="N27" s="10" t="str">
        <f t="shared" si="1"/>
        <v/>
      </c>
      <c r="O27" s="22" t="str">
        <f t="shared" si="8"/>
        <v/>
      </c>
      <c r="P27" s="63"/>
      <c r="Q27" s="21" t="str">
        <f t="shared" si="9"/>
        <v/>
      </c>
      <c r="R27" s="14" t="str">
        <f t="shared" si="2"/>
        <v/>
      </c>
      <c r="S27" s="16" t="str">
        <f t="shared" si="10"/>
        <v/>
      </c>
      <c r="T27" s="88" t="str">
        <f t="shared" si="11"/>
        <v/>
      </c>
      <c r="U27" s="83"/>
      <c r="V27" s="85" t="str">
        <f t="shared" si="12"/>
        <v/>
      </c>
      <c r="W27" s="76" t="str">
        <f t="shared" si="17"/>
        <v/>
      </c>
      <c r="X27" s="86"/>
      <c r="Y27" s="87" t="str">
        <f t="shared" si="13"/>
        <v/>
      </c>
      <c r="Z27" s="122" t="str">
        <f>IF(U27=0,"",(Y27-#REF!))</f>
        <v/>
      </c>
      <c r="AA27" s="109"/>
      <c r="AB27" s="110"/>
      <c r="AC27" s="111" t="str">
        <f t="shared" si="14"/>
        <v/>
      </c>
      <c r="AD27" s="112" t="str">
        <f t="shared" si="15"/>
        <v/>
      </c>
    </row>
    <row r="28" spans="1:30" x14ac:dyDescent="0.25">
      <c r="A28" s="133"/>
      <c r="B28" s="53"/>
      <c r="C28" s="134" t="str">
        <f t="shared" si="3"/>
        <v/>
      </c>
      <c r="D28" s="8" t="str">
        <f t="shared" si="16"/>
        <v/>
      </c>
      <c r="E28" s="57"/>
      <c r="F28" s="34" t="str">
        <f t="shared" si="4"/>
        <v/>
      </c>
      <c r="G28" s="102"/>
      <c r="H28" s="103"/>
      <c r="I28" s="98" t="str">
        <f t="shared" si="0"/>
        <v/>
      </c>
      <c r="J28" s="99" t="str">
        <f t="shared" si="5"/>
        <v/>
      </c>
      <c r="K28" s="12" t="str">
        <f t="shared" si="6"/>
        <v/>
      </c>
      <c r="L28" s="60"/>
      <c r="M28" s="20" t="str">
        <f t="shared" si="7"/>
        <v/>
      </c>
      <c r="N28" s="10" t="str">
        <f t="shared" si="1"/>
        <v/>
      </c>
      <c r="O28" s="22" t="str">
        <f t="shared" si="8"/>
        <v/>
      </c>
      <c r="P28" s="63"/>
      <c r="Q28" s="21" t="str">
        <f t="shared" si="9"/>
        <v/>
      </c>
      <c r="R28" s="14" t="str">
        <f t="shared" si="2"/>
        <v/>
      </c>
      <c r="S28" s="16" t="str">
        <f t="shared" si="10"/>
        <v/>
      </c>
      <c r="T28" s="88" t="str">
        <f t="shared" si="11"/>
        <v/>
      </c>
      <c r="U28" s="83"/>
      <c r="V28" s="85" t="str">
        <f t="shared" si="12"/>
        <v/>
      </c>
      <c r="W28" s="76" t="str">
        <f t="shared" si="17"/>
        <v/>
      </c>
      <c r="X28" s="86"/>
      <c r="Y28" s="87" t="str">
        <f t="shared" si="13"/>
        <v/>
      </c>
      <c r="Z28" s="122" t="str">
        <f>IF(U28=0,"",(Y28-#REF!))</f>
        <v/>
      </c>
      <c r="AA28" s="109"/>
      <c r="AB28" s="110"/>
      <c r="AC28" s="111" t="str">
        <f t="shared" si="14"/>
        <v/>
      </c>
      <c r="AD28" s="112" t="str">
        <f t="shared" si="15"/>
        <v/>
      </c>
    </row>
    <row r="29" spans="1:30" x14ac:dyDescent="0.25">
      <c r="A29" s="133"/>
      <c r="B29" s="53"/>
      <c r="C29" s="134" t="str">
        <f t="shared" si="3"/>
        <v/>
      </c>
      <c r="D29" s="8" t="str">
        <f t="shared" si="16"/>
        <v/>
      </c>
      <c r="E29" s="57"/>
      <c r="F29" s="34" t="str">
        <f t="shared" si="4"/>
        <v/>
      </c>
      <c r="G29" s="102"/>
      <c r="H29" s="103"/>
      <c r="I29" s="98" t="str">
        <f t="shared" si="0"/>
        <v/>
      </c>
      <c r="J29" s="99" t="str">
        <f t="shared" si="5"/>
        <v/>
      </c>
      <c r="K29" s="12" t="str">
        <f t="shared" si="6"/>
        <v/>
      </c>
      <c r="L29" s="60"/>
      <c r="M29" s="20" t="str">
        <f t="shared" si="7"/>
        <v/>
      </c>
      <c r="N29" s="10" t="str">
        <f t="shared" si="1"/>
        <v/>
      </c>
      <c r="O29" s="22" t="str">
        <f t="shared" si="8"/>
        <v/>
      </c>
      <c r="P29" s="63"/>
      <c r="Q29" s="21" t="str">
        <f t="shared" si="9"/>
        <v/>
      </c>
      <c r="R29" s="14" t="str">
        <f t="shared" si="2"/>
        <v/>
      </c>
      <c r="S29" s="16" t="str">
        <f t="shared" si="10"/>
        <v/>
      </c>
      <c r="T29" s="88" t="str">
        <f t="shared" si="11"/>
        <v/>
      </c>
      <c r="U29" s="83"/>
      <c r="V29" s="85" t="str">
        <f t="shared" si="12"/>
        <v/>
      </c>
      <c r="W29" s="76" t="str">
        <f t="shared" si="17"/>
        <v/>
      </c>
      <c r="X29" s="86"/>
      <c r="Y29" s="87" t="str">
        <f t="shared" si="13"/>
        <v/>
      </c>
      <c r="Z29" s="122" t="str">
        <f>IF(U29=0,"",(Y29-#REF!))</f>
        <v/>
      </c>
      <c r="AA29" s="109"/>
      <c r="AB29" s="110"/>
      <c r="AC29" s="111" t="str">
        <f t="shared" si="14"/>
        <v/>
      </c>
      <c r="AD29" s="112" t="str">
        <f t="shared" si="15"/>
        <v/>
      </c>
    </row>
    <row r="30" spans="1:30" x14ac:dyDescent="0.25">
      <c r="A30" s="133"/>
      <c r="B30" s="53"/>
      <c r="C30" s="134" t="str">
        <f t="shared" si="3"/>
        <v/>
      </c>
      <c r="D30" s="8" t="str">
        <f t="shared" si="16"/>
        <v/>
      </c>
      <c r="E30" s="57"/>
      <c r="F30" s="34" t="str">
        <f t="shared" si="4"/>
        <v/>
      </c>
      <c r="G30" s="102"/>
      <c r="H30" s="103"/>
      <c r="I30" s="98" t="str">
        <f t="shared" si="0"/>
        <v/>
      </c>
      <c r="J30" s="99" t="str">
        <f t="shared" si="5"/>
        <v/>
      </c>
      <c r="K30" s="12" t="str">
        <f t="shared" si="6"/>
        <v/>
      </c>
      <c r="L30" s="60"/>
      <c r="M30" s="20" t="str">
        <f t="shared" si="7"/>
        <v/>
      </c>
      <c r="N30" s="10" t="str">
        <f t="shared" si="1"/>
        <v/>
      </c>
      <c r="O30" s="22" t="str">
        <f t="shared" si="8"/>
        <v/>
      </c>
      <c r="P30" s="63"/>
      <c r="Q30" s="21" t="str">
        <f t="shared" si="9"/>
        <v/>
      </c>
      <c r="R30" s="14" t="str">
        <f t="shared" si="2"/>
        <v/>
      </c>
      <c r="S30" s="16" t="str">
        <f t="shared" si="10"/>
        <v/>
      </c>
      <c r="T30" s="88" t="str">
        <f t="shared" si="11"/>
        <v/>
      </c>
      <c r="U30" s="83"/>
      <c r="V30" s="85" t="str">
        <f t="shared" si="12"/>
        <v/>
      </c>
      <c r="W30" s="76" t="str">
        <f t="shared" si="17"/>
        <v/>
      </c>
      <c r="X30" s="86"/>
      <c r="Y30" s="87" t="str">
        <f t="shared" si="13"/>
        <v/>
      </c>
      <c r="Z30" s="122" t="str">
        <f>IF(U30=0,"",(Y30-#REF!))</f>
        <v/>
      </c>
      <c r="AA30" s="109"/>
      <c r="AB30" s="110"/>
      <c r="AC30" s="111" t="str">
        <f t="shared" si="14"/>
        <v/>
      </c>
      <c r="AD30" s="112" t="str">
        <f t="shared" si="15"/>
        <v/>
      </c>
    </row>
    <row r="31" spans="1:30" x14ac:dyDescent="0.25">
      <c r="A31" s="133"/>
      <c r="B31" s="53"/>
      <c r="C31" s="134" t="str">
        <f t="shared" si="3"/>
        <v/>
      </c>
      <c r="D31" s="8" t="str">
        <f t="shared" si="16"/>
        <v/>
      </c>
      <c r="E31" s="57"/>
      <c r="F31" s="34" t="str">
        <f t="shared" si="4"/>
        <v/>
      </c>
      <c r="G31" s="102"/>
      <c r="H31" s="103"/>
      <c r="I31" s="98" t="str">
        <f t="shared" si="0"/>
        <v/>
      </c>
      <c r="J31" s="99" t="str">
        <f t="shared" si="5"/>
        <v/>
      </c>
      <c r="K31" s="12" t="str">
        <f t="shared" si="6"/>
        <v/>
      </c>
      <c r="L31" s="60"/>
      <c r="M31" s="20" t="str">
        <f t="shared" si="7"/>
        <v/>
      </c>
      <c r="N31" s="10" t="str">
        <f t="shared" si="1"/>
        <v/>
      </c>
      <c r="O31" s="22" t="str">
        <f t="shared" si="8"/>
        <v/>
      </c>
      <c r="P31" s="63"/>
      <c r="Q31" s="21" t="str">
        <f t="shared" si="9"/>
        <v/>
      </c>
      <c r="R31" s="14" t="str">
        <f t="shared" si="2"/>
        <v/>
      </c>
      <c r="S31" s="16" t="str">
        <f t="shared" si="10"/>
        <v/>
      </c>
      <c r="T31" s="88" t="str">
        <f t="shared" si="11"/>
        <v/>
      </c>
      <c r="U31" s="83"/>
      <c r="V31" s="85" t="str">
        <f t="shared" si="12"/>
        <v/>
      </c>
      <c r="W31" s="76" t="str">
        <f t="shared" si="17"/>
        <v/>
      </c>
      <c r="X31" s="86"/>
      <c r="Y31" s="87" t="str">
        <f t="shared" si="13"/>
        <v/>
      </c>
      <c r="Z31" s="122" t="str">
        <f>IF(U31=0,"",(Y31-#REF!))</f>
        <v/>
      </c>
      <c r="AA31" s="109"/>
      <c r="AB31" s="110"/>
      <c r="AC31" s="111" t="str">
        <f t="shared" si="14"/>
        <v/>
      </c>
      <c r="AD31" s="112" t="str">
        <f t="shared" si="15"/>
        <v/>
      </c>
    </row>
    <row r="32" spans="1:30" x14ac:dyDescent="0.25">
      <c r="A32" s="133"/>
      <c r="B32" s="53"/>
      <c r="C32" s="134" t="str">
        <f t="shared" si="3"/>
        <v/>
      </c>
      <c r="D32" s="8" t="str">
        <f t="shared" si="16"/>
        <v/>
      </c>
      <c r="E32" s="57"/>
      <c r="F32" s="34" t="str">
        <f t="shared" si="4"/>
        <v/>
      </c>
      <c r="G32" s="102"/>
      <c r="H32" s="103"/>
      <c r="I32" s="98" t="str">
        <f t="shared" si="0"/>
        <v/>
      </c>
      <c r="J32" s="99" t="str">
        <f t="shared" si="5"/>
        <v/>
      </c>
      <c r="K32" s="12" t="str">
        <f t="shared" si="6"/>
        <v/>
      </c>
      <c r="L32" s="60"/>
      <c r="M32" s="20" t="str">
        <f t="shared" si="7"/>
        <v/>
      </c>
      <c r="N32" s="10" t="str">
        <f t="shared" si="1"/>
        <v/>
      </c>
      <c r="O32" s="22" t="str">
        <f t="shared" si="8"/>
        <v/>
      </c>
      <c r="P32" s="63"/>
      <c r="Q32" s="21" t="str">
        <f t="shared" si="9"/>
        <v/>
      </c>
      <c r="R32" s="14" t="str">
        <f t="shared" si="2"/>
        <v/>
      </c>
      <c r="S32" s="16" t="str">
        <f t="shared" si="10"/>
        <v/>
      </c>
      <c r="T32" s="88" t="str">
        <f t="shared" si="11"/>
        <v/>
      </c>
      <c r="U32" s="83"/>
      <c r="V32" s="85" t="str">
        <f t="shared" si="12"/>
        <v/>
      </c>
      <c r="W32" s="76" t="str">
        <f t="shared" si="17"/>
        <v/>
      </c>
      <c r="X32" s="86"/>
      <c r="Y32" s="87" t="str">
        <f t="shared" si="13"/>
        <v/>
      </c>
      <c r="Z32" s="122" t="str">
        <f>IF(U32=0,"",(Y32-#REF!))</f>
        <v/>
      </c>
      <c r="AA32" s="109"/>
      <c r="AB32" s="110"/>
      <c r="AC32" s="111" t="str">
        <f t="shared" si="14"/>
        <v/>
      </c>
      <c r="AD32" s="112" t="str">
        <f t="shared" si="15"/>
        <v/>
      </c>
    </row>
    <row r="33" spans="1:30" x14ac:dyDescent="0.25">
      <c r="A33" s="133"/>
      <c r="B33" s="53"/>
      <c r="C33" s="134" t="str">
        <f t="shared" si="3"/>
        <v/>
      </c>
      <c r="D33" s="8" t="str">
        <f t="shared" si="16"/>
        <v/>
      </c>
      <c r="E33" s="57"/>
      <c r="F33" s="34" t="str">
        <f t="shared" si="4"/>
        <v/>
      </c>
      <c r="G33" s="102"/>
      <c r="H33" s="103"/>
      <c r="I33" s="98" t="str">
        <f t="shared" si="0"/>
        <v/>
      </c>
      <c r="J33" s="99" t="str">
        <f t="shared" si="5"/>
        <v/>
      </c>
      <c r="K33" s="12" t="str">
        <f t="shared" si="6"/>
        <v/>
      </c>
      <c r="L33" s="60"/>
      <c r="M33" s="20" t="str">
        <f t="shared" si="7"/>
        <v/>
      </c>
      <c r="N33" s="10" t="str">
        <f t="shared" si="1"/>
        <v/>
      </c>
      <c r="O33" s="22" t="str">
        <f t="shared" si="8"/>
        <v/>
      </c>
      <c r="P33" s="63"/>
      <c r="Q33" s="21" t="str">
        <f t="shared" si="9"/>
        <v/>
      </c>
      <c r="R33" s="14" t="str">
        <f t="shared" si="2"/>
        <v/>
      </c>
      <c r="S33" s="16" t="str">
        <f t="shared" si="10"/>
        <v/>
      </c>
      <c r="T33" s="88" t="str">
        <f t="shared" si="11"/>
        <v/>
      </c>
      <c r="U33" s="83"/>
      <c r="V33" s="85" t="str">
        <f t="shared" si="12"/>
        <v/>
      </c>
      <c r="W33" s="76" t="str">
        <f t="shared" si="17"/>
        <v/>
      </c>
      <c r="X33" s="86"/>
      <c r="Y33" s="87" t="str">
        <f t="shared" si="13"/>
        <v/>
      </c>
      <c r="Z33" s="122" t="str">
        <f>IF(U33=0,"",(Y33-#REF!))</f>
        <v/>
      </c>
      <c r="AA33" s="109"/>
      <c r="AB33" s="110"/>
      <c r="AC33" s="111" t="str">
        <f t="shared" si="14"/>
        <v/>
      </c>
      <c r="AD33" s="112" t="str">
        <f t="shared" si="15"/>
        <v/>
      </c>
    </row>
    <row r="34" spans="1:30" x14ac:dyDescent="0.25">
      <c r="A34" s="133"/>
      <c r="B34" s="53"/>
      <c r="C34" s="134" t="str">
        <f t="shared" si="3"/>
        <v/>
      </c>
      <c r="D34" s="8" t="str">
        <f t="shared" si="16"/>
        <v/>
      </c>
      <c r="E34" s="57"/>
      <c r="F34" s="34" t="str">
        <f t="shared" si="4"/>
        <v/>
      </c>
      <c r="G34" s="102"/>
      <c r="H34" s="103"/>
      <c r="I34" s="98" t="str">
        <f t="shared" si="0"/>
        <v/>
      </c>
      <c r="J34" s="99" t="str">
        <f t="shared" si="5"/>
        <v/>
      </c>
      <c r="K34" s="12" t="str">
        <f t="shared" si="6"/>
        <v/>
      </c>
      <c r="L34" s="60"/>
      <c r="M34" s="20" t="str">
        <f t="shared" si="7"/>
        <v/>
      </c>
      <c r="N34" s="10" t="str">
        <f t="shared" si="1"/>
        <v/>
      </c>
      <c r="O34" s="22" t="str">
        <f t="shared" si="8"/>
        <v/>
      </c>
      <c r="P34" s="63"/>
      <c r="Q34" s="21" t="str">
        <f t="shared" si="9"/>
        <v/>
      </c>
      <c r="R34" s="14" t="str">
        <f t="shared" si="2"/>
        <v/>
      </c>
      <c r="S34" s="16" t="str">
        <f t="shared" si="10"/>
        <v/>
      </c>
      <c r="T34" s="88" t="str">
        <f t="shared" si="11"/>
        <v/>
      </c>
      <c r="U34" s="83"/>
      <c r="V34" s="85" t="str">
        <f t="shared" si="12"/>
        <v/>
      </c>
      <c r="W34" s="76" t="str">
        <f t="shared" si="17"/>
        <v/>
      </c>
      <c r="X34" s="86"/>
      <c r="Y34" s="87" t="str">
        <f t="shared" si="13"/>
        <v/>
      </c>
      <c r="Z34" s="122" t="str">
        <f>IF(U34=0,"",(Y34-#REF!))</f>
        <v/>
      </c>
      <c r="AA34" s="109"/>
      <c r="AB34" s="110"/>
      <c r="AC34" s="111" t="str">
        <f t="shared" si="14"/>
        <v/>
      </c>
      <c r="AD34" s="112" t="str">
        <f t="shared" si="15"/>
        <v/>
      </c>
    </row>
    <row r="35" spans="1:30" x14ac:dyDescent="0.25">
      <c r="A35" s="133"/>
      <c r="B35" s="53"/>
      <c r="C35" s="134" t="str">
        <f t="shared" si="3"/>
        <v/>
      </c>
      <c r="D35" s="8" t="str">
        <f t="shared" si="16"/>
        <v/>
      </c>
      <c r="E35" s="57"/>
      <c r="F35" s="34" t="str">
        <f t="shared" si="4"/>
        <v/>
      </c>
      <c r="G35" s="102"/>
      <c r="H35" s="103"/>
      <c r="I35" s="98" t="str">
        <f t="shared" si="0"/>
        <v/>
      </c>
      <c r="J35" s="99" t="str">
        <f t="shared" si="5"/>
        <v/>
      </c>
      <c r="K35" s="12" t="str">
        <f t="shared" si="6"/>
        <v/>
      </c>
      <c r="L35" s="60"/>
      <c r="M35" s="20" t="str">
        <f t="shared" si="7"/>
        <v/>
      </c>
      <c r="N35" s="10" t="str">
        <f t="shared" si="1"/>
        <v/>
      </c>
      <c r="O35" s="22" t="str">
        <f t="shared" si="8"/>
        <v/>
      </c>
      <c r="P35" s="63"/>
      <c r="Q35" s="21" t="str">
        <f t="shared" si="9"/>
        <v/>
      </c>
      <c r="R35" s="14" t="str">
        <f t="shared" si="2"/>
        <v/>
      </c>
      <c r="S35" s="16" t="str">
        <f t="shared" si="10"/>
        <v/>
      </c>
      <c r="T35" s="88" t="str">
        <f t="shared" si="11"/>
        <v/>
      </c>
      <c r="U35" s="83"/>
      <c r="V35" s="85" t="str">
        <f t="shared" si="12"/>
        <v/>
      </c>
      <c r="W35" s="76" t="str">
        <f t="shared" si="17"/>
        <v/>
      </c>
      <c r="X35" s="86"/>
      <c r="Y35" s="87" t="str">
        <f t="shared" si="13"/>
        <v/>
      </c>
      <c r="Z35" s="122" t="str">
        <f>IF(U35=0,"",(Y35-#REF!))</f>
        <v/>
      </c>
      <c r="AA35" s="109"/>
      <c r="AB35" s="110"/>
      <c r="AC35" s="111" t="str">
        <f t="shared" si="14"/>
        <v/>
      </c>
      <c r="AD35" s="112" t="str">
        <f t="shared" si="15"/>
        <v/>
      </c>
    </row>
    <row r="36" spans="1:30" x14ac:dyDescent="0.25">
      <c r="A36" s="133"/>
      <c r="B36" s="53"/>
      <c r="C36" s="134" t="str">
        <f t="shared" si="3"/>
        <v/>
      </c>
      <c r="D36" s="8" t="str">
        <f t="shared" si="16"/>
        <v/>
      </c>
      <c r="E36" s="57"/>
      <c r="F36" s="34" t="str">
        <f t="shared" si="4"/>
        <v/>
      </c>
      <c r="G36" s="102"/>
      <c r="H36" s="103"/>
      <c r="I36" s="98" t="str">
        <f t="shared" si="0"/>
        <v/>
      </c>
      <c r="J36" s="99" t="str">
        <f t="shared" si="5"/>
        <v/>
      </c>
      <c r="K36" s="12" t="str">
        <f t="shared" si="6"/>
        <v/>
      </c>
      <c r="L36" s="60"/>
      <c r="M36" s="20" t="str">
        <f t="shared" si="7"/>
        <v/>
      </c>
      <c r="N36" s="10" t="str">
        <f t="shared" si="1"/>
        <v/>
      </c>
      <c r="O36" s="22" t="str">
        <f t="shared" si="8"/>
        <v/>
      </c>
      <c r="P36" s="63"/>
      <c r="Q36" s="21" t="str">
        <f t="shared" si="9"/>
        <v/>
      </c>
      <c r="R36" s="14" t="str">
        <f t="shared" si="2"/>
        <v/>
      </c>
      <c r="S36" s="16" t="str">
        <f t="shared" si="10"/>
        <v/>
      </c>
      <c r="T36" s="88" t="str">
        <f t="shared" si="11"/>
        <v/>
      </c>
      <c r="U36" s="83"/>
      <c r="V36" s="85" t="str">
        <f t="shared" si="12"/>
        <v/>
      </c>
      <c r="W36" s="76" t="str">
        <f t="shared" si="17"/>
        <v/>
      </c>
      <c r="X36" s="86"/>
      <c r="Y36" s="87" t="str">
        <f t="shared" si="13"/>
        <v/>
      </c>
      <c r="Z36" s="122" t="str">
        <f>IF(U36=0,"",(Y36-#REF!))</f>
        <v/>
      </c>
      <c r="AA36" s="109"/>
      <c r="AB36" s="110"/>
      <c r="AC36" s="111" t="str">
        <f t="shared" si="14"/>
        <v/>
      </c>
      <c r="AD36" s="112" t="str">
        <f t="shared" si="15"/>
        <v/>
      </c>
    </row>
    <row r="37" spans="1:30" x14ac:dyDescent="0.25">
      <c r="A37" s="133"/>
      <c r="B37" s="53"/>
      <c r="C37" s="134" t="str">
        <f t="shared" si="3"/>
        <v/>
      </c>
      <c r="D37" s="8" t="str">
        <f t="shared" si="16"/>
        <v/>
      </c>
      <c r="E37" s="57"/>
      <c r="F37" s="34" t="str">
        <f t="shared" si="4"/>
        <v/>
      </c>
      <c r="G37" s="102"/>
      <c r="H37" s="103"/>
      <c r="I37" s="98" t="str">
        <f t="shared" si="0"/>
        <v/>
      </c>
      <c r="J37" s="99" t="str">
        <f t="shared" si="5"/>
        <v/>
      </c>
      <c r="K37" s="12" t="str">
        <f t="shared" si="6"/>
        <v/>
      </c>
      <c r="L37" s="60"/>
      <c r="M37" s="20" t="str">
        <f t="shared" si="7"/>
        <v/>
      </c>
      <c r="N37" s="10" t="str">
        <f t="shared" si="1"/>
        <v/>
      </c>
      <c r="O37" s="22" t="str">
        <f t="shared" si="8"/>
        <v/>
      </c>
      <c r="P37" s="63"/>
      <c r="Q37" s="21" t="str">
        <f t="shared" si="9"/>
        <v/>
      </c>
      <c r="R37" s="14" t="str">
        <f t="shared" si="2"/>
        <v/>
      </c>
      <c r="S37" s="16" t="str">
        <f t="shared" si="10"/>
        <v/>
      </c>
      <c r="T37" s="88" t="str">
        <f t="shared" si="11"/>
        <v/>
      </c>
      <c r="U37" s="83"/>
      <c r="V37" s="85" t="str">
        <f t="shared" si="12"/>
        <v/>
      </c>
      <c r="W37" s="76" t="str">
        <f t="shared" si="17"/>
        <v/>
      </c>
      <c r="X37" s="86"/>
      <c r="Y37" s="87" t="str">
        <f t="shared" si="13"/>
        <v/>
      </c>
      <c r="Z37" s="122" t="str">
        <f>IF(U37=0,"",(Y37-#REF!))</f>
        <v/>
      </c>
      <c r="AA37" s="109"/>
      <c r="AB37" s="110"/>
      <c r="AC37" s="111" t="str">
        <f t="shared" si="14"/>
        <v/>
      </c>
      <c r="AD37" s="112" t="str">
        <f t="shared" si="15"/>
        <v/>
      </c>
    </row>
    <row r="38" spans="1:30" x14ac:dyDescent="0.25">
      <c r="A38" s="133"/>
      <c r="B38" s="53"/>
      <c r="C38" s="134" t="str">
        <f t="shared" si="3"/>
        <v/>
      </c>
      <c r="D38" s="8" t="str">
        <f t="shared" si="16"/>
        <v/>
      </c>
      <c r="E38" s="57"/>
      <c r="F38" s="34" t="str">
        <f t="shared" si="4"/>
        <v/>
      </c>
      <c r="G38" s="102"/>
      <c r="H38" s="103"/>
      <c r="I38" s="98" t="str">
        <f t="shared" si="0"/>
        <v/>
      </c>
      <c r="J38" s="99" t="str">
        <f t="shared" si="5"/>
        <v/>
      </c>
      <c r="K38" s="12" t="str">
        <f t="shared" si="6"/>
        <v/>
      </c>
      <c r="L38" s="60"/>
      <c r="M38" s="20" t="str">
        <f t="shared" si="7"/>
        <v/>
      </c>
      <c r="N38" s="10" t="str">
        <f t="shared" si="1"/>
        <v/>
      </c>
      <c r="O38" s="22" t="str">
        <f t="shared" si="8"/>
        <v/>
      </c>
      <c r="P38" s="63"/>
      <c r="Q38" s="21" t="str">
        <f t="shared" si="9"/>
        <v/>
      </c>
      <c r="R38" s="14" t="str">
        <f t="shared" si="2"/>
        <v/>
      </c>
      <c r="S38" s="16" t="str">
        <f t="shared" si="10"/>
        <v/>
      </c>
      <c r="T38" s="88" t="str">
        <f t="shared" si="11"/>
        <v/>
      </c>
      <c r="U38" s="83"/>
      <c r="V38" s="85" t="str">
        <f t="shared" si="12"/>
        <v/>
      </c>
      <c r="W38" s="76" t="str">
        <f t="shared" si="17"/>
        <v/>
      </c>
      <c r="X38" s="86"/>
      <c r="Y38" s="87" t="str">
        <f t="shared" si="13"/>
        <v/>
      </c>
      <c r="Z38" s="122" t="str">
        <f>IF(U38=0,"",(Y38-#REF!))</f>
        <v/>
      </c>
      <c r="AA38" s="109"/>
      <c r="AB38" s="110"/>
      <c r="AC38" s="111" t="str">
        <f t="shared" si="14"/>
        <v/>
      </c>
      <c r="AD38" s="112" t="str">
        <f t="shared" si="15"/>
        <v/>
      </c>
    </row>
    <row r="39" spans="1:30" x14ac:dyDescent="0.25">
      <c r="A39" s="133"/>
      <c r="B39" s="53"/>
      <c r="C39" s="134" t="str">
        <f t="shared" si="3"/>
        <v/>
      </c>
      <c r="D39" s="8" t="str">
        <f t="shared" si="16"/>
        <v/>
      </c>
      <c r="E39" s="57"/>
      <c r="F39" s="34" t="str">
        <f t="shared" si="4"/>
        <v/>
      </c>
      <c r="G39" s="102"/>
      <c r="H39" s="103"/>
      <c r="I39" s="98" t="str">
        <f t="shared" si="0"/>
        <v/>
      </c>
      <c r="J39" s="99" t="str">
        <f t="shared" si="5"/>
        <v/>
      </c>
      <c r="K39" s="12" t="str">
        <f t="shared" si="6"/>
        <v/>
      </c>
      <c r="L39" s="60"/>
      <c r="M39" s="20" t="str">
        <f t="shared" si="7"/>
        <v/>
      </c>
      <c r="N39" s="10" t="str">
        <f t="shared" si="1"/>
        <v/>
      </c>
      <c r="O39" s="22" t="str">
        <f t="shared" si="8"/>
        <v/>
      </c>
      <c r="P39" s="63"/>
      <c r="Q39" s="21" t="str">
        <f t="shared" si="9"/>
        <v/>
      </c>
      <c r="R39" s="14" t="str">
        <f t="shared" si="2"/>
        <v/>
      </c>
      <c r="S39" s="16" t="str">
        <f t="shared" si="10"/>
        <v/>
      </c>
      <c r="T39" s="88" t="str">
        <f t="shared" si="11"/>
        <v/>
      </c>
      <c r="U39" s="83"/>
      <c r="V39" s="85" t="str">
        <f t="shared" si="12"/>
        <v/>
      </c>
      <c r="W39" s="76" t="str">
        <f t="shared" si="17"/>
        <v/>
      </c>
      <c r="X39" s="86"/>
      <c r="Y39" s="87" t="str">
        <f t="shared" si="13"/>
        <v/>
      </c>
      <c r="Z39" s="122" t="str">
        <f>IF(U39=0,"",(Y39-#REF!))</f>
        <v/>
      </c>
      <c r="AA39" s="109"/>
      <c r="AB39" s="110"/>
      <c r="AC39" s="111" t="str">
        <f t="shared" si="14"/>
        <v/>
      </c>
      <c r="AD39" s="112" t="str">
        <f t="shared" si="15"/>
        <v/>
      </c>
    </row>
    <row r="40" spans="1:30" x14ac:dyDescent="0.25">
      <c r="A40" s="133"/>
      <c r="B40" s="53"/>
      <c r="C40" s="134" t="str">
        <f t="shared" ref="C40:C71" si="18">IF(B40=0,"",(DATEDIF(B39,B40,"D")))</f>
        <v/>
      </c>
      <c r="D40" s="8" t="str">
        <f t="shared" si="16"/>
        <v/>
      </c>
      <c r="E40" s="57"/>
      <c r="F40" s="34" t="str">
        <f t="shared" si="4"/>
        <v/>
      </c>
      <c r="G40" s="102"/>
      <c r="H40" s="103"/>
      <c r="I40" s="98" t="str">
        <f t="shared" si="0"/>
        <v/>
      </c>
      <c r="J40" s="99" t="str">
        <f t="shared" si="5"/>
        <v/>
      </c>
      <c r="K40" s="12" t="str">
        <f t="shared" si="6"/>
        <v/>
      </c>
      <c r="L40" s="60"/>
      <c r="M40" s="20" t="str">
        <f t="shared" si="7"/>
        <v/>
      </c>
      <c r="N40" s="10" t="str">
        <f t="shared" si="1"/>
        <v/>
      </c>
      <c r="O40" s="22" t="str">
        <f t="shared" si="8"/>
        <v/>
      </c>
      <c r="P40" s="63"/>
      <c r="Q40" s="21" t="str">
        <f t="shared" si="9"/>
        <v/>
      </c>
      <c r="R40" s="14" t="str">
        <f t="shared" si="2"/>
        <v/>
      </c>
      <c r="S40" s="16" t="str">
        <f t="shared" si="10"/>
        <v/>
      </c>
      <c r="T40" s="88" t="str">
        <f t="shared" si="11"/>
        <v/>
      </c>
      <c r="U40" s="83"/>
      <c r="V40" s="85" t="str">
        <f t="shared" si="12"/>
        <v/>
      </c>
      <c r="W40" s="76" t="str">
        <f t="shared" si="17"/>
        <v/>
      </c>
      <c r="X40" s="86"/>
      <c r="Y40" s="87" t="str">
        <f t="shared" si="13"/>
        <v/>
      </c>
      <c r="Z40" s="122" t="str">
        <f>IF(U40=0,"",(Y40-#REF!))</f>
        <v/>
      </c>
      <c r="AA40" s="109"/>
      <c r="AB40" s="110"/>
      <c r="AC40" s="111" t="str">
        <f t="shared" si="14"/>
        <v/>
      </c>
      <c r="AD40" s="112" t="str">
        <f t="shared" si="15"/>
        <v/>
      </c>
    </row>
    <row r="41" spans="1:30" x14ac:dyDescent="0.25">
      <c r="A41" s="133"/>
      <c r="B41" s="53"/>
      <c r="C41" s="134" t="str">
        <f t="shared" si="18"/>
        <v/>
      </c>
      <c r="D41" s="8" t="str">
        <f t="shared" si="16"/>
        <v/>
      </c>
      <c r="E41" s="57"/>
      <c r="F41" s="34" t="str">
        <f t="shared" si="4"/>
        <v/>
      </c>
      <c r="G41" s="102"/>
      <c r="H41" s="103"/>
      <c r="I41" s="98" t="str">
        <f t="shared" si="0"/>
        <v/>
      </c>
      <c r="J41" s="99" t="str">
        <f t="shared" si="5"/>
        <v/>
      </c>
      <c r="K41" s="12" t="str">
        <f t="shared" si="6"/>
        <v/>
      </c>
      <c r="L41" s="60"/>
      <c r="M41" s="20" t="str">
        <f t="shared" si="7"/>
        <v/>
      </c>
      <c r="N41" s="10" t="str">
        <f t="shared" si="1"/>
        <v/>
      </c>
      <c r="O41" s="22" t="str">
        <f t="shared" si="8"/>
        <v/>
      </c>
      <c r="P41" s="63"/>
      <c r="Q41" s="21" t="str">
        <f t="shared" si="9"/>
        <v/>
      </c>
      <c r="R41" s="14" t="str">
        <f t="shared" si="2"/>
        <v/>
      </c>
      <c r="S41" s="16" t="str">
        <f t="shared" si="10"/>
        <v/>
      </c>
      <c r="T41" s="88" t="str">
        <f t="shared" si="11"/>
        <v/>
      </c>
      <c r="U41" s="83"/>
      <c r="V41" s="85" t="str">
        <f t="shared" si="12"/>
        <v/>
      </c>
      <c r="W41" s="76" t="str">
        <f t="shared" si="17"/>
        <v/>
      </c>
      <c r="X41" s="86"/>
      <c r="Y41" s="87" t="str">
        <f t="shared" si="13"/>
        <v/>
      </c>
      <c r="Z41" s="122" t="str">
        <f>IF(U41=0,"",(Y41-#REF!))</f>
        <v/>
      </c>
      <c r="AA41" s="109"/>
      <c r="AB41" s="110"/>
      <c r="AC41" s="111" t="str">
        <f t="shared" si="14"/>
        <v/>
      </c>
      <c r="AD41" s="112" t="str">
        <f t="shared" si="15"/>
        <v/>
      </c>
    </row>
    <row r="42" spans="1:30" x14ac:dyDescent="0.25">
      <c r="A42" s="133"/>
      <c r="B42" s="53"/>
      <c r="C42" s="134" t="str">
        <f t="shared" si="18"/>
        <v/>
      </c>
      <c r="D42" s="8" t="str">
        <f t="shared" si="16"/>
        <v/>
      </c>
      <c r="E42" s="57"/>
      <c r="F42" s="34" t="str">
        <f t="shared" si="4"/>
        <v/>
      </c>
      <c r="G42" s="102"/>
      <c r="H42" s="103"/>
      <c r="I42" s="98" t="str">
        <f t="shared" si="0"/>
        <v/>
      </c>
      <c r="J42" s="99" t="str">
        <f t="shared" si="5"/>
        <v/>
      </c>
      <c r="K42" s="12" t="str">
        <f t="shared" si="6"/>
        <v/>
      </c>
      <c r="L42" s="60"/>
      <c r="M42" s="20" t="str">
        <f t="shared" si="7"/>
        <v/>
      </c>
      <c r="N42" s="10" t="str">
        <f t="shared" si="1"/>
        <v/>
      </c>
      <c r="O42" s="22" t="str">
        <f t="shared" si="8"/>
        <v/>
      </c>
      <c r="P42" s="63"/>
      <c r="Q42" s="21" t="str">
        <f t="shared" si="9"/>
        <v/>
      </c>
      <c r="R42" s="14" t="str">
        <f t="shared" si="2"/>
        <v/>
      </c>
      <c r="S42" s="16" t="str">
        <f t="shared" si="10"/>
        <v/>
      </c>
      <c r="T42" s="88" t="str">
        <f t="shared" si="11"/>
        <v/>
      </c>
      <c r="U42" s="83"/>
      <c r="V42" s="85" t="str">
        <f t="shared" si="12"/>
        <v/>
      </c>
      <c r="W42" s="76" t="str">
        <f t="shared" si="17"/>
        <v/>
      </c>
      <c r="X42" s="86"/>
      <c r="Y42" s="87" t="str">
        <f t="shared" si="13"/>
        <v/>
      </c>
      <c r="Z42" s="122" t="str">
        <f>IF(U42=0,"",(Y42-#REF!))</f>
        <v/>
      </c>
      <c r="AA42" s="109"/>
      <c r="AB42" s="110"/>
      <c r="AC42" s="111" t="str">
        <f t="shared" si="14"/>
        <v/>
      </c>
      <c r="AD42" s="112" t="str">
        <f t="shared" si="15"/>
        <v/>
      </c>
    </row>
    <row r="43" spans="1:30" x14ac:dyDescent="0.25">
      <c r="A43" s="133"/>
      <c r="B43" s="53"/>
      <c r="C43" s="134" t="str">
        <f t="shared" si="18"/>
        <v/>
      </c>
      <c r="D43" s="8" t="str">
        <f t="shared" si="16"/>
        <v/>
      </c>
      <c r="E43" s="57"/>
      <c r="F43" s="34" t="str">
        <f t="shared" si="4"/>
        <v/>
      </c>
      <c r="G43" s="102"/>
      <c r="H43" s="103"/>
      <c r="I43" s="98" t="str">
        <f t="shared" si="0"/>
        <v/>
      </c>
      <c r="J43" s="99" t="str">
        <f t="shared" si="5"/>
        <v/>
      </c>
      <c r="K43" s="12" t="str">
        <f t="shared" si="6"/>
        <v/>
      </c>
      <c r="L43" s="60"/>
      <c r="M43" s="20" t="str">
        <f t="shared" si="7"/>
        <v/>
      </c>
      <c r="N43" s="10" t="str">
        <f t="shared" si="1"/>
        <v/>
      </c>
      <c r="O43" s="22" t="str">
        <f t="shared" si="8"/>
        <v/>
      </c>
      <c r="P43" s="63"/>
      <c r="Q43" s="21" t="str">
        <f t="shared" si="9"/>
        <v/>
      </c>
      <c r="R43" s="14" t="str">
        <f t="shared" si="2"/>
        <v/>
      </c>
      <c r="S43" s="16" t="str">
        <f t="shared" si="10"/>
        <v/>
      </c>
      <c r="T43" s="88" t="str">
        <f t="shared" si="11"/>
        <v/>
      </c>
      <c r="U43" s="83"/>
      <c r="V43" s="85" t="str">
        <f t="shared" si="12"/>
        <v/>
      </c>
      <c r="W43" s="76" t="str">
        <f t="shared" si="17"/>
        <v/>
      </c>
      <c r="X43" s="86"/>
      <c r="Y43" s="87" t="str">
        <f t="shared" si="13"/>
        <v/>
      </c>
      <c r="Z43" s="122" t="str">
        <f>IF(U43=0,"",(Y43-#REF!))</f>
        <v/>
      </c>
      <c r="AA43" s="109"/>
      <c r="AB43" s="110"/>
      <c r="AC43" s="111" t="str">
        <f t="shared" si="14"/>
        <v/>
      </c>
      <c r="AD43" s="112" t="str">
        <f t="shared" si="15"/>
        <v/>
      </c>
    </row>
    <row r="44" spans="1:30" x14ac:dyDescent="0.25">
      <c r="A44" s="133"/>
      <c r="B44" s="53"/>
      <c r="C44" s="134" t="str">
        <f t="shared" si="18"/>
        <v/>
      </c>
      <c r="D44" s="8" t="str">
        <f t="shared" si="16"/>
        <v/>
      </c>
      <c r="E44" s="57"/>
      <c r="F44" s="34" t="str">
        <f t="shared" si="4"/>
        <v/>
      </c>
      <c r="G44" s="102"/>
      <c r="H44" s="103"/>
      <c r="I44" s="98" t="str">
        <f t="shared" si="0"/>
        <v/>
      </c>
      <c r="J44" s="99" t="str">
        <f t="shared" si="5"/>
        <v/>
      </c>
      <c r="K44" s="12" t="str">
        <f t="shared" si="6"/>
        <v/>
      </c>
      <c r="L44" s="60"/>
      <c r="M44" s="20" t="str">
        <f t="shared" si="7"/>
        <v/>
      </c>
      <c r="N44" s="10" t="str">
        <f t="shared" si="1"/>
        <v/>
      </c>
      <c r="O44" s="22" t="str">
        <f t="shared" si="8"/>
        <v/>
      </c>
      <c r="P44" s="63"/>
      <c r="Q44" s="21" t="str">
        <f t="shared" si="9"/>
        <v/>
      </c>
      <c r="R44" s="14" t="str">
        <f t="shared" si="2"/>
        <v/>
      </c>
      <c r="S44" s="16" t="str">
        <f t="shared" si="10"/>
        <v/>
      </c>
      <c r="T44" s="88" t="str">
        <f t="shared" si="11"/>
        <v/>
      </c>
      <c r="U44" s="83"/>
      <c r="V44" s="85" t="str">
        <f t="shared" si="12"/>
        <v/>
      </c>
      <c r="W44" s="76" t="str">
        <f t="shared" si="17"/>
        <v/>
      </c>
      <c r="X44" s="86"/>
      <c r="Y44" s="87" t="str">
        <f t="shared" si="13"/>
        <v/>
      </c>
      <c r="Z44" s="122" t="str">
        <f>IF(U44=0,"",(Y44-#REF!))</f>
        <v/>
      </c>
      <c r="AA44" s="109"/>
      <c r="AB44" s="110"/>
      <c r="AC44" s="111" t="str">
        <f t="shared" si="14"/>
        <v/>
      </c>
      <c r="AD44" s="112" t="str">
        <f t="shared" si="15"/>
        <v/>
      </c>
    </row>
    <row r="45" spans="1:30" x14ac:dyDescent="0.25">
      <c r="A45" s="133"/>
      <c r="B45" s="53"/>
      <c r="C45" s="134" t="str">
        <f t="shared" si="18"/>
        <v/>
      </c>
      <c r="D45" s="8" t="str">
        <f t="shared" si="16"/>
        <v/>
      </c>
      <c r="E45" s="57"/>
      <c r="F45" s="34" t="str">
        <f t="shared" si="4"/>
        <v/>
      </c>
      <c r="G45" s="102"/>
      <c r="H45" s="103"/>
      <c r="I45" s="98" t="str">
        <f t="shared" si="0"/>
        <v/>
      </c>
      <c r="J45" s="99" t="str">
        <f t="shared" si="5"/>
        <v/>
      </c>
      <c r="K45" s="12" t="str">
        <f t="shared" si="6"/>
        <v/>
      </c>
      <c r="L45" s="60"/>
      <c r="M45" s="20" t="str">
        <f t="shared" si="7"/>
        <v/>
      </c>
      <c r="N45" s="10" t="str">
        <f t="shared" si="1"/>
        <v/>
      </c>
      <c r="O45" s="22" t="str">
        <f t="shared" si="8"/>
        <v/>
      </c>
      <c r="P45" s="63"/>
      <c r="Q45" s="21" t="str">
        <f t="shared" si="9"/>
        <v/>
      </c>
      <c r="R45" s="14" t="str">
        <f t="shared" si="2"/>
        <v/>
      </c>
      <c r="S45" s="16" t="str">
        <f t="shared" si="10"/>
        <v/>
      </c>
      <c r="T45" s="88" t="str">
        <f t="shared" si="11"/>
        <v/>
      </c>
      <c r="U45" s="83"/>
      <c r="V45" s="85" t="str">
        <f t="shared" si="12"/>
        <v/>
      </c>
      <c r="W45" s="76" t="str">
        <f t="shared" si="17"/>
        <v/>
      </c>
      <c r="X45" s="86"/>
      <c r="Y45" s="87" t="str">
        <f t="shared" si="13"/>
        <v/>
      </c>
      <c r="Z45" s="122" t="str">
        <f>IF(U45=0,"",(Y45-#REF!))</f>
        <v/>
      </c>
      <c r="AA45" s="109"/>
      <c r="AB45" s="110"/>
      <c r="AC45" s="111" t="str">
        <f t="shared" si="14"/>
        <v/>
      </c>
      <c r="AD45" s="112" t="str">
        <f t="shared" si="15"/>
        <v/>
      </c>
    </row>
    <row r="46" spans="1:30" x14ac:dyDescent="0.25">
      <c r="A46" s="133"/>
      <c r="B46" s="53"/>
      <c r="C46" s="134" t="str">
        <f t="shared" si="18"/>
        <v/>
      </c>
      <c r="D46" s="8" t="str">
        <f t="shared" si="16"/>
        <v/>
      </c>
      <c r="E46" s="57"/>
      <c r="F46" s="34" t="str">
        <f t="shared" si="4"/>
        <v/>
      </c>
      <c r="G46" s="102"/>
      <c r="H46" s="103"/>
      <c r="I46" s="98" t="str">
        <f t="shared" si="0"/>
        <v/>
      </c>
      <c r="J46" s="99" t="str">
        <f t="shared" si="5"/>
        <v/>
      </c>
      <c r="K46" s="12" t="str">
        <f t="shared" si="6"/>
        <v/>
      </c>
      <c r="L46" s="60"/>
      <c r="M46" s="20" t="str">
        <f t="shared" si="7"/>
        <v/>
      </c>
      <c r="N46" s="10" t="str">
        <f t="shared" si="1"/>
        <v/>
      </c>
      <c r="O46" s="22" t="str">
        <f t="shared" si="8"/>
        <v/>
      </c>
      <c r="P46" s="63"/>
      <c r="Q46" s="21" t="str">
        <f t="shared" si="9"/>
        <v/>
      </c>
      <c r="R46" s="14" t="str">
        <f t="shared" si="2"/>
        <v/>
      </c>
      <c r="S46" s="16" t="str">
        <f t="shared" si="10"/>
        <v/>
      </c>
      <c r="T46" s="88" t="str">
        <f t="shared" si="11"/>
        <v/>
      </c>
      <c r="U46" s="83"/>
      <c r="V46" s="85" t="str">
        <f t="shared" si="12"/>
        <v/>
      </c>
      <c r="W46" s="76" t="str">
        <f t="shared" si="17"/>
        <v/>
      </c>
      <c r="X46" s="86"/>
      <c r="Y46" s="87" t="str">
        <f t="shared" si="13"/>
        <v/>
      </c>
      <c r="Z46" s="122" t="str">
        <f>IF(U46=0,"",(Y46-#REF!))</f>
        <v/>
      </c>
      <c r="AA46" s="109"/>
      <c r="AB46" s="110"/>
      <c r="AC46" s="111" t="str">
        <f t="shared" si="14"/>
        <v/>
      </c>
      <c r="AD46" s="112" t="str">
        <f t="shared" si="15"/>
        <v/>
      </c>
    </row>
    <row r="47" spans="1:30" x14ac:dyDescent="0.25">
      <c r="A47" s="133"/>
      <c r="B47" s="53"/>
      <c r="C47" s="134" t="str">
        <f t="shared" si="18"/>
        <v/>
      </c>
      <c r="D47" s="8" t="str">
        <f t="shared" si="16"/>
        <v/>
      </c>
      <c r="E47" s="57"/>
      <c r="F47" s="34" t="str">
        <f t="shared" si="4"/>
        <v/>
      </c>
      <c r="G47" s="102"/>
      <c r="H47" s="103"/>
      <c r="I47" s="98" t="str">
        <f t="shared" si="0"/>
        <v/>
      </c>
      <c r="J47" s="99" t="str">
        <f t="shared" si="5"/>
        <v/>
      </c>
      <c r="K47" s="12" t="str">
        <f t="shared" si="6"/>
        <v/>
      </c>
      <c r="L47" s="60"/>
      <c r="M47" s="20" t="str">
        <f t="shared" si="7"/>
        <v/>
      </c>
      <c r="N47" s="10" t="str">
        <f t="shared" si="1"/>
        <v/>
      </c>
      <c r="O47" s="22" t="str">
        <f t="shared" si="8"/>
        <v/>
      </c>
      <c r="P47" s="63"/>
      <c r="Q47" s="21" t="str">
        <f t="shared" si="9"/>
        <v/>
      </c>
      <c r="R47" s="14" t="str">
        <f t="shared" si="2"/>
        <v/>
      </c>
      <c r="S47" s="16" t="str">
        <f t="shared" si="10"/>
        <v/>
      </c>
      <c r="T47" s="88" t="str">
        <f t="shared" si="11"/>
        <v/>
      </c>
      <c r="U47" s="83"/>
      <c r="V47" s="85" t="str">
        <f t="shared" si="12"/>
        <v/>
      </c>
      <c r="W47" s="76" t="str">
        <f t="shared" si="17"/>
        <v/>
      </c>
      <c r="X47" s="86"/>
      <c r="Y47" s="87" t="str">
        <f t="shared" si="13"/>
        <v/>
      </c>
      <c r="Z47" s="122" t="str">
        <f>IF(U47=0,"",(Y47-#REF!))</f>
        <v/>
      </c>
      <c r="AA47" s="109"/>
      <c r="AB47" s="110"/>
      <c r="AC47" s="111" t="str">
        <f t="shared" si="14"/>
        <v/>
      </c>
      <c r="AD47" s="112" t="str">
        <f t="shared" si="15"/>
        <v/>
      </c>
    </row>
    <row r="48" spans="1:30" x14ac:dyDescent="0.25">
      <c r="A48" s="133"/>
      <c r="B48" s="53"/>
      <c r="C48" s="134" t="str">
        <f t="shared" si="18"/>
        <v/>
      </c>
      <c r="D48" s="8" t="str">
        <f t="shared" si="16"/>
        <v/>
      </c>
      <c r="E48" s="57"/>
      <c r="F48" s="34" t="str">
        <f t="shared" si="4"/>
        <v/>
      </c>
      <c r="G48" s="102"/>
      <c r="H48" s="103"/>
      <c r="I48" s="98" t="str">
        <f t="shared" si="0"/>
        <v/>
      </c>
      <c r="J48" s="99" t="str">
        <f t="shared" si="5"/>
        <v/>
      </c>
      <c r="K48" s="12" t="str">
        <f t="shared" si="6"/>
        <v/>
      </c>
      <c r="L48" s="60"/>
      <c r="M48" s="20" t="str">
        <f t="shared" si="7"/>
        <v/>
      </c>
      <c r="N48" s="10" t="str">
        <f t="shared" si="1"/>
        <v/>
      </c>
      <c r="O48" s="22" t="str">
        <f t="shared" si="8"/>
        <v/>
      </c>
      <c r="P48" s="63"/>
      <c r="Q48" s="21" t="str">
        <f t="shared" si="9"/>
        <v/>
      </c>
      <c r="R48" s="14" t="str">
        <f t="shared" si="2"/>
        <v/>
      </c>
      <c r="S48" s="16" t="str">
        <f t="shared" si="10"/>
        <v/>
      </c>
      <c r="T48" s="88" t="str">
        <f t="shared" si="11"/>
        <v/>
      </c>
      <c r="U48" s="83"/>
      <c r="V48" s="85" t="str">
        <f t="shared" si="12"/>
        <v/>
      </c>
      <c r="W48" s="76" t="str">
        <f t="shared" si="17"/>
        <v/>
      </c>
      <c r="X48" s="86"/>
      <c r="Y48" s="87" t="str">
        <f t="shared" si="13"/>
        <v/>
      </c>
      <c r="Z48" s="122" t="str">
        <f>IF(U48=0,"",(Y48-#REF!))</f>
        <v/>
      </c>
      <c r="AA48" s="109"/>
      <c r="AB48" s="110"/>
      <c r="AC48" s="111" t="str">
        <f t="shared" si="14"/>
        <v/>
      </c>
      <c r="AD48" s="112" t="str">
        <f t="shared" si="15"/>
        <v/>
      </c>
    </row>
    <row r="49" spans="1:30" x14ac:dyDescent="0.25">
      <c r="A49" s="133"/>
      <c r="B49" s="53"/>
      <c r="C49" s="134" t="str">
        <f t="shared" si="18"/>
        <v/>
      </c>
      <c r="D49" s="8" t="str">
        <f t="shared" si="16"/>
        <v/>
      </c>
      <c r="E49" s="57"/>
      <c r="F49" s="34" t="str">
        <f t="shared" si="4"/>
        <v/>
      </c>
      <c r="G49" s="102"/>
      <c r="H49" s="103"/>
      <c r="I49" s="98" t="str">
        <f t="shared" si="0"/>
        <v/>
      </c>
      <c r="J49" s="99" t="str">
        <f t="shared" si="5"/>
        <v/>
      </c>
      <c r="K49" s="12" t="str">
        <f t="shared" si="6"/>
        <v/>
      </c>
      <c r="L49" s="60"/>
      <c r="M49" s="20" t="str">
        <f t="shared" si="7"/>
        <v/>
      </c>
      <c r="N49" s="10" t="str">
        <f t="shared" si="1"/>
        <v/>
      </c>
      <c r="O49" s="22" t="str">
        <f t="shared" si="8"/>
        <v/>
      </c>
      <c r="P49" s="63"/>
      <c r="Q49" s="21" t="str">
        <f t="shared" si="9"/>
        <v/>
      </c>
      <c r="R49" s="14" t="str">
        <f t="shared" si="2"/>
        <v/>
      </c>
      <c r="S49" s="16" t="str">
        <f t="shared" si="10"/>
        <v/>
      </c>
      <c r="T49" s="88" t="str">
        <f t="shared" si="11"/>
        <v/>
      </c>
      <c r="U49" s="83"/>
      <c r="V49" s="85" t="str">
        <f t="shared" si="12"/>
        <v/>
      </c>
      <c r="W49" s="76" t="str">
        <f t="shared" si="17"/>
        <v/>
      </c>
      <c r="X49" s="86"/>
      <c r="Y49" s="87" t="str">
        <f t="shared" si="13"/>
        <v/>
      </c>
      <c r="Z49" s="122" t="str">
        <f>IF(U49=0,"",(Y49-#REF!))</f>
        <v/>
      </c>
      <c r="AA49" s="109"/>
      <c r="AB49" s="110"/>
      <c r="AC49" s="111" t="str">
        <f t="shared" si="14"/>
        <v/>
      </c>
      <c r="AD49" s="112" t="str">
        <f t="shared" si="15"/>
        <v/>
      </c>
    </row>
    <row r="50" spans="1:30" x14ac:dyDescent="0.25">
      <c r="A50" s="133"/>
      <c r="B50" s="53"/>
      <c r="C50" s="134" t="str">
        <f t="shared" si="18"/>
        <v/>
      </c>
      <c r="D50" s="8" t="str">
        <f t="shared" si="16"/>
        <v/>
      </c>
      <c r="E50" s="57"/>
      <c r="F50" s="34" t="str">
        <f t="shared" si="4"/>
        <v/>
      </c>
      <c r="G50" s="102"/>
      <c r="H50" s="103"/>
      <c r="I50" s="98" t="str">
        <f t="shared" si="0"/>
        <v/>
      </c>
      <c r="J50" s="99" t="str">
        <f t="shared" si="5"/>
        <v/>
      </c>
      <c r="K50" s="12" t="str">
        <f t="shared" si="6"/>
        <v/>
      </c>
      <c r="L50" s="60"/>
      <c r="M50" s="20" t="str">
        <f t="shared" si="7"/>
        <v/>
      </c>
      <c r="N50" s="10" t="str">
        <f t="shared" si="1"/>
        <v/>
      </c>
      <c r="O50" s="22" t="str">
        <f t="shared" si="8"/>
        <v/>
      </c>
      <c r="P50" s="63"/>
      <c r="Q50" s="21" t="str">
        <f t="shared" si="9"/>
        <v/>
      </c>
      <c r="R50" s="14" t="str">
        <f t="shared" si="2"/>
        <v/>
      </c>
      <c r="S50" s="16" t="str">
        <f t="shared" si="10"/>
        <v/>
      </c>
      <c r="T50" s="88" t="str">
        <f t="shared" si="11"/>
        <v/>
      </c>
      <c r="U50" s="83"/>
      <c r="V50" s="85" t="str">
        <f t="shared" si="12"/>
        <v/>
      </c>
      <c r="W50" s="76" t="str">
        <f t="shared" si="17"/>
        <v/>
      </c>
      <c r="X50" s="86"/>
      <c r="Y50" s="87" t="str">
        <f t="shared" si="13"/>
        <v/>
      </c>
      <c r="Z50" s="122" t="str">
        <f>IF(U50=0,"",(Y50-#REF!))</f>
        <v/>
      </c>
      <c r="AA50" s="109"/>
      <c r="AB50" s="110"/>
      <c r="AC50" s="111" t="str">
        <f t="shared" si="14"/>
        <v/>
      </c>
      <c r="AD50" s="112" t="str">
        <f t="shared" si="15"/>
        <v/>
      </c>
    </row>
    <row r="51" spans="1:30" x14ac:dyDescent="0.25">
      <c r="A51" s="133"/>
      <c r="B51" s="53"/>
      <c r="C51" s="134" t="str">
        <f t="shared" si="18"/>
        <v/>
      </c>
      <c r="D51" s="8" t="str">
        <f t="shared" si="16"/>
        <v/>
      </c>
      <c r="E51" s="57"/>
      <c r="F51" s="34" t="str">
        <f t="shared" si="4"/>
        <v/>
      </c>
      <c r="G51" s="102"/>
      <c r="H51" s="103"/>
      <c r="I51" s="98" t="str">
        <f t="shared" si="0"/>
        <v/>
      </c>
      <c r="J51" s="99" t="str">
        <f t="shared" si="5"/>
        <v/>
      </c>
      <c r="K51" s="12" t="str">
        <f t="shared" si="6"/>
        <v/>
      </c>
      <c r="L51" s="60"/>
      <c r="M51" s="20" t="str">
        <f t="shared" si="7"/>
        <v/>
      </c>
      <c r="N51" s="10" t="str">
        <f t="shared" si="1"/>
        <v/>
      </c>
      <c r="O51" s="22" t="str">
        <f t="shared" si="8"/>
        <v/>
      </c>
      <c r="P51" s="63"/>
      <c r="Q51" s="21" t="str">
        <f t="shared" si="9"/>
        <v/>
      </c>
      <c r="R51" s="14" t="str">
        <f t="shared" si="2"/>
        <v/>
      </c>
      <c r="S51" s="16" t="str">
        <f t="shared" si="10"/>
        <v/>
      </c>
      <c r="T51" s="88" t="str">
        <f t="shared" si="11"/>
        <v/>
      </c>
      <c r="U51" s="83"/>
      <c r="V51" s="85" t="str">
        <f t="shared" si="12"/>
        <v/>
      </c>
      <c r="W51" s="76" t="str">
        <f t="shared" si="17"/>
        <v/>
      </c>
      <c r="X51" s="86"/>
      <c r="Y51" s="87" t="str">
        <f t="shared" si="13"/>
        <v/>
      </c>
      <c r="Z51" s="122" t="str">
        <f>IF(U51=0,"",(Y51-#REF!))</f>
        <v/>
      </c>
      <c r="AA51" s="109"/>
      <c r="AB51" s="110"/>
      <c r="AC51" s="111" t="str">
        <f t="shared" si="14"/>
        <v/>
      </c>
      <c r="AD51" s="112" t="str">
        <f t="shared" si="15"/>
        <v/>
      </c>
    </row>
    <row r="52" spans="1:30" x14ac:dyDescent="0.25">
      <c r="A52" s="133"/>
      <c r="B52" s="53"/>
      <c r="C52" s="134" t="str">
        <f t="shared" si="18"/>
        <v/>
      </c>
      <c r="D52" s="8" t="str">
        <f t="shared" si="16"/>
        <v/>
      </c>
      <c r="E52" s="57"/>
      <c r="F52" s="34" t="str">
        <f t="shared" si="4"/>
        <v/>
      </c>
      <c r="G52" s="102"/>
      <c r="H52" s="103"/>
      <c r="I52" s="98" t="str">
        <f t="shared" si="0"/>
        <v/>
      </c>
      <c r="J52" s="99" t="str">
        <f t="shared" si="5"/>
        <v/>
      </c>
      <c r="K52" s="12" t="str">
        <f t="shared" si="6"/>
        <v/>
      </c>
      <c r="L52" s="60"/>
      <c r="M52" s="20" t="str">
        <f t="shared" si="7"/>
        <v/>
      </c>
      <c r="N52" s="10" t="str">
        <f t="shared" si="1"/>
        <v/>
      </c>
      <c r="O52" s="22" t="str">
        <f t="shared" si="8"/>
        <v/>
      </c>
      <c r="P52" s="63"/>
      <c r="Q52" s="21" t="str">
        <f t="shared" si="9"/>
        <v/>
      </c>
      <c r="R52" s="14" t="str">
        <f t="shared" si="2"/>
        <v/>
      </c>
      <c r="S52" s="16" t="str">
        <f t="shared" si="10"/>
        <v/>
      </c>
      <c r="T52" s="88" t="str">
        <f t="shared" si="11"/>
        <v/>
      </c>
      <c r="U52" s="83"/>
      <c r="V52" s="85" t="str">
        <f t="shared" si="12"/>
        <v/>
      </c>
      <c r="W52" s="76" t="str">
        <f t="shared" si="17"/>
        <v/>
      </c>
      <c r="X52" s="86"/>
      <c r="Y52" s="87" t="str">
        <f t="shared" si="13"/>
        <v/>
      </c>
      <c r="Z52" s="122" t="str">
        <f>IF(U52=0,"",(Y52-#REF!))</f>
        <v/>
      </c>
      <c r="AA52" s="109"/>
      <c r="AB52" s="110"/>
      <c r="AC52" s="111" t="str">
        <f t="shared" si="14"/>
        <v/>
      </c>
      <c r="AD52" s="112" t="str">
        <f t="shared" si="15"/>
        <v/>
      </c>
    </row>
    <row r="53" spans="1:30" x14ac:dyDescent="0.25">
      <c r="A53" s="133"/>
      <c r="B53" s="53"/>
      <c r="C53" s="134" t="str">
        <f t="shared" si="18"/>
        <v/>
      </c>
      <c r="D53" s="8" t="str">
        <f t="shared" si="16"/>
        <v/>
      </c>
      <c r="E53" s="57"/>
      <c r="F53" s="34" t="str">
        <f t="shared" si="4"/>
        <v/>
      </c>
      <c r="G53" s="102"/>
      <c r="H53" s="103"/>
      <c r="I53" s="98" t="str">
        <f t="shared" si="0"/>
        <v/>
      </c>
      <c r="J53" s="99" t="str">
        <f t="shared" si="5"/>
        <v/>
      </c>
      <c r="K53" s="12" t="str">
        <f t="shared" si="6"/>
        <v/>
      </c>
      <c r="L53" s="60"/>
      <c r="M53" s="20" t="str">
        <f t="shared" si="7"/>
        <v/>
      </c>
      <c r="N53" s="10" t="str">
        <f t="shared" si="1"/>
        <v/>
      </c>
      <c r="O53" s="22" t="str">
        <f t="shared" si="8"/>
        <v/>
      </c>
      <c r="P53" s="63"/>
      <c r="Q53" s="21" t="str">
        <f t="shared" si="9"/>
        <v/>
      </c>
      <c r="R53" s="14" t="str">
        <f t="shared" si="2"/>
        <v/>
      </c>
      <c r="S53" s="16" t="str">
        <f t="shared" si="10"/>
        <v/>
      </c>
      <c r="T53" s="88" t="str">
        <f t="shared" si="11"/>
        <v/>
      </c>
      <c r="U53" s="83"/>
      <c r="V53" s="85" t="str">
        <f t="shared" si="12"/>
        <v/>
      </c>
      <c r="W53" s="76" t="str">
        <f t="shared" si="17"/>
        <v/>
      </c>
      <c r="X53" s="86"/>
      <c r="Y53" s="87" t="str">
        <f t="shared" si="13"/>
        <v/>
      </c>
      <c r="Z53" s="122" t="str">
        <f>IF(U53=0,"",(Y53-#REF!))</f>
        <v/>
      </c>
      <c r="AA53" s="109"/>
      <c r="AB53" s="110"/>
      <c r="AC53" s="111" t="str">
        <f t="shared" si="14"/>
        <v/>
      </c>
      <c r="AD53" s="112" t="str">
        <f t="shared" si="15"/>
        <v/>
      </c>
    </row>
    <row r="54" spans="1:30" x14ac:dyDescent="0.25">
      <c r="A54" s="133"/>
      <c r="B54" s="53"/>
      <c r="C54" s="134" t="str">
        <f t="shared" si="18"/>
        <v/>
      </c>
      <c r="D54" s="8" t="str">
        <f t="shared" si="16"/>
        <v/>
      </c>
      <c r="E54" s="57"/>
      <c r="F54" s="34" t="str">
        <f t="shared" si="4"/>
        <v/>
      </c>
      <c r="G54" s="102"/>
      <c r="H54" s="103"/>
      <c r="I54" s="98" t="str">
        <f t="shared" si="0"/>
        <v/>
      </c>
      <c r="J54" s="99" t="str">
        <f t="shared" si="5"/>
        <v/>
      </c>
      <c r="K54" s="12" t="str">
        <f t="shared" si="6"/>
        <v/>
      </c>
      <c r="L54" s="60"/>
      <c r="M54" s="20" t="str">
        <f t="shared" si="7"/>
        <v/>
      </c>
      <c r="N54" s="10" t="str">
        <f t="shared" si="1"/>
        <v/>
      </c>
      <c r="O54" s="22" t="str">
        <f t="shared" si="8"/>
        <v/>
      </c>
      <c r="P54" s="63"/>
      <c r="Q54" s="21" t="str">
        <f t="shared" si="9"/>
        <v/>
      </c>
      <c r="R54" s="14" t="str">
        <f t="shared" si="2"/>
        <v/>
      </c>
      <c r="S54" s="16" t="str">
        <f t="shared" si="10"/>
        <v/>
      </c>
      <c r="T54" s="88" t="str">
        <f t="shared" si="11"/>
        <v/>
      </c>
      <c r="U54" s="83"/>
      <c r="V54" s="85" t="str">
        <f t="shared" si="12"/>
        <v/>
      </c>
      <c r="W54" s="76" t="str">
        <f t="shared" si="17"/>
        <v/>
      </c>
      <c r="X54" s="86"/>
      <c r="Y54" s="87" t="str">
        <f t="shared" si="13"/>
        <v/>
      </c>
      <c r="Z54" s="122" t="str">
        <f>IF(U54=0,"",(Y54-#REF!))</f>
        <v/>
      </c>
      <c r="AA54" s="109"/>
      <c r="AB54" s="110"/>
      <c r="AC54" s="111" t="str">
        <f t="shared" si="14"/>
        <v/>
      </c>
      <c r="AD54" s="112" t="str">
        <f t="shared" si="15"/>
        <v/>
      </c>
    </row>
    <row r="55" spans="1:30" x14ac:dyDescent="0.25">
      <c r="A55" s="133"/>
      <c r="B55" s="53"/>
      <c r="C55" s="134" t="str">
        <f t="shared" si="18"/>
        <v/>
      </c>
      <c r="D55" s="8" t="str">
        <f t="shared" si="16"/>
        <v/>
      </c>
      <c r="E55" s="57"/>
      <c r="F55" s="34" t="str">
        <f t="shared" si="4"/>
        <v/>
      </c>
      <c r="G55" s="102"/>
      <c r="H55" s="103"/>
      <c r="I55" s="98" t="str">
        <f t="shared" si="0"/>
        <v/>
      </c>
      <c r="J55" s="99" t="str">
        <f t="shared" si="5"/>
        <v/>
      </c>
      <c r="K55" s="12" t="str">
        <f t="shared" si="6"/>
        <v/>
      </c>
      <c r="L55" s="60"/>
      <c r="M55" s="20" t="str">
        <f t="shared" si="7"/>
        <v/>
      </c>
      <c r="N55" s="10" t="str">
        <f t="shared" si="1"/>
        <v/>
      </c>
      <c r="O55" s="22" t="str">
        <f t="shared" si="8"/>
        <v/>
      </c>
      <c r="P55" s="63"/>
      <c r="Q55" s="21" t="str">
        <f t="shared" si="9"/>
        <v/>
      </c>
      <c r="R55" s="14" t="str">
        <f t="shared" si="2"/>
        <v/>
      </c>
      <c r="S55" s="16" t="str">
        <f t="shared" si="10"/>
        <v/>
      </c>
      <c r="T55" s="88" t="str">
        <f t="shared" si="11"/>
        <v/>
      </c>
      <c r="U55" s="83"/>
      <c r="V55" s="85" t="str">
        <f t="shared" si="12"/>
        <v/>
      </c>
      <c r="W55" s="76" t="str">
        <f t="shared" si="17"/>
        <v/>
      </c>
      <c r="X55" s="86"/>
      <c r="Y55" s="87" t="str">
        <f t="shared" si="13"/>
        <v/>
      </c>
      <c r="Z55" s="122" t="str">
        <f>IF(U55=0,"",(Y55-#REF!))</f>
        <v/>
      </c>
      <c r="AA55" s="109"/>
      <c r="AB55" s="110"/>
      <c r="AC55" s="111" t="str">
        <f t="shared" si="14"/>
        <v/>
      </c>
      <c r="AD55" s="112" t="str">
        <f t="shared" si="15"/>
        <v/>
      </c>
    </row>
    <row r="56" spans="1:30" x14ac:dyDescent="0.25">
      <c r="A56" s="133"/>
      <c r="B56" s="53"/>
      <c r="C56" s="134" t="str">
        <f t="shared" si="18"/>
        <v/>
      </c>
      <c r="D56" s="8" t="str">
        <f t="shared" si="16"/>
        <v/>
      </c>
      <c r="E56" s="57"/>
      <c r="F56" s="34" t="str">
        <f t="shared" si="4"/>
        <v/>
      </c>
      <c r="G56" s="102"/>
      <c r="H56" s="103"/>
      <c r="I56" s="98" t="str">
        <f t="shared" si="0"/>
        <v/>
      </c>
      <c r="J56" s="99" t="str">
        <f t="shared" si="5"/>
        <v/>
      </c>
      <c r="K56" s="12" t="str">
        <f t="shared" si="6"/>
        <v/>
      </c>
      <c r="L56" s="60"/>
      <c r="M56" s="20" t="str">
        <f t="shared" si="7"/>
        <v/>
      </c>
      <c r="N56" s="10" t="str">
        <f t="shared" si="1"/>
        <v/>
      </c>
      <c r="O56" s="22" t="str">
        <f t="shared" si="8"/>
        <v/>
      </c>
      <c r="P56" s="63"/>
      <c r="Q56" s="21" t="str">
        <f t="shared" si="9"/>
        <v/>
      </c>
      <c r="R56" s="14" t="str">
        <f t="shared" si="2"/>
        <v/>
      </c>
      <c r="S56" s="16" t="str">
        <f t="shared" si="10"/>
        <v/>
      </c>
      <c r="T56" s="88" t="str">
        <f t="shared" si="11"/>
        <v/>
      </c>
      <c r="U56" s="83"/>
      <c r="V56" s="85" t="str">
        <f t="shared" si="12"/>
        <v/>
      </c>
      <c r="W56" s="76" t="str">
        <f t="shared" si="17"/>
        <v/>
      </c>
      <c r="X56" s="86"/>
      <c r="Y56" s="87" t="str">
        <f t="shared" si="13"/>
        <v/>
      </c>
      <c r="Z56" s="122" t="str">
        <f>IF(U56=0,"",(Y56-#REF!))</f>
        <v/>
      </c>
      <c r="AA56" s="109"/>
      <c r="AB56" s="110"/>
      <c r="AC56" s="111" t="str">
        <f t="shared" si="14"/>
        <v/>
      </c>
      <c r="AD56" s="112" t="str">
        <f t="shared" si="15"/>
        <v/>
      </c>
    </row>
    <row r="57" spans="1:30" x14ac:dyDescent="0.25">
      <c r="A57" s="133"/>
      <c r="B57" s="53"/>
      <c r="C57" s="134" t="str">
        <f t="shared" si="18"/>
        <v/>
      </c>
      <c r="D57" s="8" t="str">
        <f t="shared" si="16"/>
        <v/>
      </c>
      <c r="E57" s="57"/>
      <c r="F57" s="34" t="str">
        <f t="shared" si="4"/>
        <v/>
      </c>
      <c r="G57" s="102"/>
      <c r="H57" s="103"/>
      <c r="I57" s="98" t="str">
        <f t="shared" si="0"/>
        <v/>
      </c>
      <c r="J57" s="99" t="str">
        <f t="shared" si="5"/>
        <v/>
      </c>
      <c r="K57" s="12" t="str">
        <f t="shared" si="6"/>
        <v/>
      </c>
      <c r="L57" s="60"/>
      <c r="M57" s="20" t="str">
        <f t="shared" si="7"/>
        <v/>
      </c>
      <c r="N57" s="10" t="str">
        <f t="shared" si="1"/>
        <v/>
      </c>
      <c r="O57" s="22" t="str">
        <f t="shared" si="8"/>
        <v/>
      </c>
      <c r="P57" s="63"/>
      <c r="Q57" s="21" t="str">
        <f t="shared" si="9"/>
        <v/>
      </c>
      <c r="R57" s="14" t="str">
        <f t="shared" si="2"/>
        <v/>
      </c>
      <c r="S57" s="16" t="str">
        <f t="shared" si="10"/>
        <v/>
      </c>
      <c r="T57" s="88" t="str">
        <f t="shared" si="11"/>
        <v/>
      </c>
      <c r="U57" s="83"/>
      <c r="V57" s="85" t="str">
        <f t="shared" si="12"/>
        <v/>
      </c>
      <c r="W57" s="76" t="str">
        <f t="shared" si="17"/>
        <v/>
      </c>
      <c r="X57" s="86"/>
      <c r="Y57" s="87" t="str">
        <f t="shared" si="13"/>
        <v/>
      </c>
      <c r="Z57" s="122" t="str">
        <f>IF(U57=0,"",(Y57-#REF!))</f>
        <v/>
      </c>
      <c r="AA57" s="109"/>
      <c r="AB57" s="110"/>
      <c r="AC57" s="111" t="str">
        <f t="shared" si="14"/>
        <v/>
      </c>
      <c r="AD57" s="112" t="str">
        <f t="shared" si="15"/>
        <v/>
      </c>
    </row>
    <row r="58" spans="1:30" x14ac:dyDescent="0.25">
      <c r="A58" s="133"/>
      <c r="B58" s="53"/>
      <c r="C58" s="134" t="str">
        <f t="shared" si="18"/>
        <v/>
      </c>
      <c r="D58" s="8" t="str">
        <f t="shared" si="16"/>
        <v/>
      </c>
      <c r="E58" s="57"/>
      <c r="F58" s="34" t="str">
        <f t="shared" si="4"/>
        <v/>
      </c>
      <c r="G58" s="102"/>
      <c r="H58" s="103"/>
      <c r="I58" s="98" t="str">
        <f t="shared" si="0"/>
        <v/>
      </c>
      <c r="J58" s="99" t="str">
        <f t="shared" si="5"/>
        <v/>
      </c>
      <c r="K58" s="12" t="str">
        <f t="shared" si="6"/>
        <v/>
      </c>
      <c r="L58" s="60"/>
      <c r="M58" s="20" t="str">
        <f t="shared" si="7"/>
        <v/>
      </c>
      <c r="N58" s="10" t="str">
        <f t="shared" si="1"/>
        <v/>
      </c>
      <c r="O58" s="22" t="str">
        <f t="shared" si="8"/>
        <v/>
      </c>
      <c r="P58" s="63"/>
      <c r="Q58" s="21" t="str">
        <f t="shared" si="9"/>
        <v/>
      </c>
      <c r="R58" s="14" t="str">
        <f t="shared" si="2"/>
        <v/>
      </c>
      <c r="S58" s="16" t="str">
        <f t="shared" si="10"/>
        <v/>
      </c>
      <c r="T58" s="88" t="str">
        <f t="shared" si="11"/>
        <v/>
      </c>
      <c r="U58" s="83"/>
      <c r="V58" s="85" t="str">
        <f t="shared" si="12"/>
        <v/>
      </c>
      <c r="W58" s="76" t="str">
        <f t="shared" si="17"/>
        <v/>
      </c>
      <c r="X58" s="86"/>
      <c r="Y58" s="87" t="str">
        <f t="shared" si="13"/>
        <v/>
      </c>
      <c r="Z58" s="122" t="str">
        <f>IF(U58=0,"",(Y58-#REF!))</f>
        <v/>
      </c>
      <c r="AA58" s="109"/>
      <c r="AB58" s="110"/>
      <c r="AC58" s="111" t="str">
        <f t="shared" si="14"/>
        <v/>
      </c>
      <c r="AD58" s="112" t="str">
        <f t="shared" si="15"/>
        <v/>
      </c>
    </row>
    <row r="59" spans="1:30" x14ac:dyDescent="0.25">
      <c r="A59" s="133"/>
      <c r="B59" s="53"/>
      <c r="C59" s="134" t="str">
        <f t="shared" si="18"/>
        <v/>
      </c>
      <c r="D59" s="8" t="str">
        <f t="shared" si="16"/>
        <v/>
      </c>
      <c r="E59" s="57"/>
      <c r="F59" s="34" t="str">
        <f t="shared" si="4"/>
        <v/>
      </c>
      <c r="G59" s="102"/>
      <c r="H59" s="103"/>
      <c r="I59" s="98" t="str">
        <f t="shared" si="0"/>
        <v/>
      </c>
      <c r="J59" s="99" t="str">
        <f t="shared" si="5"/>
        <v/>
      </c>
      <c r="K59" s="12" t="str">
        <f t="shared" si="6"/>
        <v/>
      </c>
      <c r="L59" s="60"/>
      <c r="M59" s="20" t="str">
        <f t="shared" si="7"/>
        <v/>
      </c>
      <c r="N59" s="10" t="str">
        <f t="shared" si="1"/>
        <v/>
      </c>
      <c r="O59" s="22" t="str">
        <f t="shared" si="8"/>
        <v/>
      </c>
      <c r="P59" s="63"/>
      <c r="Q59" s="21" t="str">
        <f t="shared" si="9"/>
        <v/>
      </c>
      <c r="R59" s="14" t="str">
        <f t="shared" si="2"/>
        <v/>
      </c>
      <c r="S59" s="16" t="str">
        <f t="shared" si="10"/>
        <v/>
      </c>
      <c r="T59" s="88" t="str">
        <f t="shared" si="11"/>
        <v/>
      </c>
      <c r="U59" s="83"/>
      <c r="V59" s="85" t="str">
        <f t="shared" si="12"/>
        <v/>
      </c>
      <c r="W59" s="76" t="str">
        <f t="shared" si="17"/>
        <v/>
      </c>
      <c r="X59" s="86"/>
      <c r="Y59" s="87" t="str">
        <f t="shared" si="13"/>
        <v/>
      </c>
      <c r="Z59" s="122" t="str">
        <f>IF(U59=0,"",(Y59-#REF!))</f>
        <v/>
      </c>
      <c r="AA59" s="109"/>
      <c r="AB59" s="110"/>
      <c r="AC59" s="111" t="str">
        <f t="shared" si="14"/>
        <v/>
      </c>
      <c r="AD59" s="112" t="str">
        <f t="shared" si="15"/>
        <v/>
      </c>
    </row>
    <row r="60" spans="1:30" x14ac:dyDescent="0.25">
      <c r="A60" s="133"/>
      <c r="B60" s="53"/>
      <c r="C60" s="134" t="str">
        <f t="shared" si="18"/>
        <v/>
      </c>
      <c r="D60" s="8" t="str">
        <f t="shared" si="16"/>
        <v/>
      </c>
      <c r="E60" s="57"/>
      <c r="F60" s="34" t="str">
        <f t="shared" si="4"/>
        <v/>
      </c>
      <c r="G60" s="102"/>
      <c r="H60" s="103"/>
      <c r="I60" s="98" t="str">
        <f t="shared" si="0"/>
        <v/>
      </c>
      <c r="J60" s="99" t="str">
        <f t="shared" si="5"/>
        <v/>
      </c>
      <c r="K60" s="12" t="str">
        <f t="shared" si="6"/>
        <v/>
      </c>
      <c r="L60" s="60"/>
      <c r="M60" s="20" t="str">
        <f t="shared" si="7"/>
        <v/>
      </c>
      <c r="N60" s="10" t="str">
        <f t="shared" si="1"/>
        <v/>
      </c>
      <c r="O60" s="22" t="str">
        <f t="shared" si="8"/>
        <v/>
      </c>
      <c r="P60" s="63"/>
      <c r="Q60" s="21" t="str">
        <f t="shared" si="9"/>
        <v/>
      </c>
      <c r="R60" s="14" t="str">
        <f t="shared" si="2"/>
        <v/>
      </c>
      <c r="S60" s="16" t="str">
        <f t="shared" si="10"/>
        <v/>
      </c>
      <c r="T60" s="88" t="str">
        <f t="shared" si="11"/>
        <v/>
      </c>
      <c r="U60" s="83"/>
      <c r="V60" s="85" t="str">
        <f t="shared" si="12"/>
        <v/>
      </c>
      <c r="W60" s="76" t="str">
        <f t="shared" si="17"/>
        <v/>
      </c>
      <c r="X60" s="86"/>
      <c r="Y60" s="87" t="str">
        <f t="shared" si="13"/>
        <v/>
      </c>
      <c r="Z60" s="122" t="str">
        <f>IF(U60=0,"",(Y60-#REF!))</f>
        <v/>
      </c>
      <c r="AA60" s="109"/>
      <c r="AB60" s="110"/>
      <c r="AC60" s="111" t="str">
        <f t="shared" si="14"/>
        <v/>
      </c>
      <c r="AD60" s="112" t="str">
        <f t="shared" si="15"/>
        <v/>
      </c>
    </row>
    <row r="61" spans="1:30" x14ac:dyDescent="0.25">
      <c r="A61" s="133"/>
      <c r="B61" s="53"/>
      <c r="C61" s="134" t="str">
        <f t="shared" si="18"/>
        <v/>
      </c>
      <c r="D61" s="8" t="str">
        <f t="shared" si="16"/>
        <v/>
      </c>
      <c r="E61" s="57"/>
      <c r="F61" s="34" t="str">
        <f t="shared" si="4"/>
        <v/>
      </c>
      <c r="G61" s="102"/>
      <c r="H61" s="103"/>
      <c r="I61" s="98" t="str">
        <f t="shared" si="0"/>
        <v/>
      </c>
      <c r="J61" s="99" t="str">
        <f t="shared" si="5"/>
        <v/>
      </c>
      <c r="K61" s="12" t="str">
        <f t="shared" si="6"/>
        <v/>
      </c>
      <c r="L61" s="60"/>
      <c r="M61" s="20" t="str">
        <f t="shared" si="7"/>
        <v/>
      </c>
      <c r="N61" s="10" t="str">
        <f t="shared" si="1"/>
        <v/>
      </c>
      <c r="O61" s="22" t="str">
        <f t="shared" si="8"/>
        <v/>
      </c>
      <c r="P61" s="63"/>
      <c r="Q61" s="21" t="str">
        <f t="shared" si="9"/>
        <v/>
      </c>
      <c r="R61" s="14" t="str">
        <f t="shared" si="2"/>
        <v/>
      </c>
      <c r="S61" s="16" t="str">
        <f t="shared" si="10"/>
        <v/>
      </c>
      <c r="T61" s="88" t="str">
        <f t="shared" si="11"/>
        <v/>
      </c>
      <c r="U61" s="83"/>
      <c r="V61" s="85" t="str">
        <f t="shared" si="12"/>
        <v/>
      </c>
      <c r="W61" s="76" t="str">
        <f t="shared" si="17"/>
        <v/>
      </c>
      <c r="X61" s="86"/>
      <c r="Y61" s="87" t="str">
        <f t="shared" si="13"/>
        <v/>
      </c>
      <c r="Z61" s="122" t="str">
        <f>IF(U61=0,"",(Y61-#REF!))</f>
        <v/>
      </c>
      <c r="AA61" s="109"/>
      <c r="AB61" s="110"/>
      <c r="AC61" s="111" t="str">
        <f t="shared" si="14"/>
        <v/>
      </c>
      <c r="AD61" s="112" t="str">
        <f t="shared" si="15"/>
        <v/>
      </c>
    </row>
    <row r="62" spans="1:30" x14ac:dyDescent="0.25">
      <c r="A62" s="133"/>
      <c r="B62" s="53"/>
      <c r="C62" s="134" t="str">
        <f t="shared" si="18"/>
        <v/>
      </c>
      <c r="D62" s="8" t="str">
        <f t="shared" si="16"/>
        <v/>
      </c>
      <c r="E62" s="57"/>
      <c r="F62" s="34" t="str">
        <f t="shared" si="4"/>
        <v/>
      </c>
      <c r="G62" s="102"/>
      <c r="H62" s="103"/>
      <c r="I62" s="98" t="str">
        <f t="shared" si="0"/>
        <v/>
      </c>
      <c r="J62" s="99" t="str">
        <f t="shared" si="5"/>
        <v/>
      </c>
      <c r="K62" s="12" t="str">
        <f t="shared" si="6"/>
        <v/>
      </c>
      <c r="L62" s="60"/>
      <c r="M62" s="20" t="str">
        <f t="shared" si="7"/>
        <v/>
      </c>
      <c r="N62" s="10" t="str">
        <f t="shared" si="1"/>
        <v/>
      </c>
      <c r="O62" s="22" t="str">
        <f t="shared" si="8"/>
        <v/>
      </c>
      <c r="P62" s="63"/>
      <c r="Q62" s="21" t="str">
        <f t="shared" si="9"/>
        <v/>
      </c>
      <c r="R62" s="14" t="str">
        <f t="shared" si="2"/>
        <v/>
      </c>
      <c r="S62" s="16" t="str">
        <f t="shared" si="10"/>
        <v/>
      </c>
      <c r="T62" s="88" t="str">
        <f t="shared" si="11"/>
        <v/>
      </c>
      <c r="U62" s="83"/>
      <c r="V62" s="85" t="str">
        <f t="shared" si="12"/>
        <v/>
      </c>
      <c r="W62" s="76" t="str">
        <f t="shared" si="17"/>
        <v/>
      </c>
      <c r="X62" s="86"/>
      <c r="Y62" s="87" t="str">
        <f t="shared" si="13"/>
        <v/>
      </c>
      <c r="Z62" s="122" t="str">
        <f>IF(U62=0,"",(Y62-#REF!))</f>
        <v/>
      </c>
      <c r="AA62" s="109"/>
      <c r="AB62" s="110"/>
      <c r="AC62" s="111" t="str">
        <f t="shared" si="14"/>
        <v/>
      </c>
      <c r="AD62" s="112" t="str">
        <f t="shared" si="15"/>
        <v/>
      </c>
    </row>
    <row r="63" spans="1:30" x14ac:dyDescent="0.25">
      <c r="A63" s="133"/>
      <c r="B63" s="53"/>
      <c r="C63" s="134" t="str">
        <f t="shared" si="18"/>
        <v/>
      </c>
      <c r="D63" s="8" t="str">
        <f t="shared" si="16"/>
        <v/>
      </c>
      <c r="E63" s="57"/>
      <c r="F63" s="34" t="str">
        <f t="shared" si="4"/>
        <v/>
      </c>
      <c r="G63" s="102"/>
      <c r="H63" s="103"/>
      <c r="I63" s="98" t="str">
        <f t="shared" si="0"/>
        <v/>
      </c>
      <c r="J63" s="99" t="str">
        <f t="shared" si="5"/>
        <v/>
      </c>
      <c r="K63" s="12" t="str">
        <f t="shared" si="6"/>
        <v/>
      </c>
      <c r="L63" s="60"/>
      <c r="M63" s="20" t="str">
        <f t="shared" si="7"/>
        <v/>
      </c>
      <c r="N63" s="10" t="str">
        <f t="shared" si="1"/>
        <v/>
      </c>
      <c r="O63" s="22" t="str">
        <f t="shared" si="8"/>
        <v/>
      </c>
      <c r="P63" s="63"/>
      <c r="Q63" s="21" t="str">
        <f t="shared" si="9"/>
        <v/>
      </c>
      <c r="R63" s="14" t="str">
        <f t="shared" si="2"/>
        <v/>
      </c>
      <c r="S63" s="16" t="str">
        <f t="shared" si="10"/>
        <v/>
      </c>
      <c r="T63" s="88" t="str">
        <f t="shared" si="11"/>
        <v/>
      </c>
      <c r="U63" s="83"/>
      <c r="V63" s="85" t="str">
        <f t="shared" si="12"/>
        <v/>
      </c>
      <c r="W63" s="76" t="str">
        <f t="shared" si="17"/>
        <v/>
      </c>
      <c r="X63" s="86"/>
      <c r="Y63" s="87" t="str">
        <f t="shared" si="13"/>
        <v/>
      </c>
      <c r="Z63" s="122" t="str">
        <f>IF(U63=0,"",(Y63-#REF!))</f>
        <v/>
      </c>
      <c r="AA63" s="109"/>
      <c r="AB63" s="110"/>
      <c r="AC63" s="111" t="str">
        <f t="shared" si="14"/>
        <v/>
      </c>
      <c r="AD63" s="112" t="str">
        <f t="shared" si="15"/>
        <v/>
      </c>
    </row>
    <row r="64" spans="1:30" x14ac:dyDescent="0.25">
      <c r="A64" s="133"/>
      <c r="B64" s="53"/>
      <c r="C64" s="134" t="str">
        <f t="shared" si="18"/>
        <v/>
      </c>
      <c r="D64" s="8" t="str">
        <f t="shared" si="16"/>
        <v/>
      </c>
      <c r="E64" s="57"/>
      <c r="F64" s="34" t="str">
        <f t="shared" si="4"/>
        <v/>
      </c>
      <c r="G64" s="102"/>
      <c r="H64" s="103"/>
      <c r="I64" s="98" t="str">
        <f t="shared" si="0"/>
        <v/>
      </c>
      <c r="J64" s="99" t="str">
        <f t="shared" si="5"/>
        <v/>
      </c>
      <c r="K64" s="12" t="str">
        <f t="shared" si="6"/>
        <v/>
      </c>
      <c r="L64" s="60"/>
      <c r="M64" s="20" t="str">
        <f t="shared" si="7"/>
        <v/>
      </c>
      <c r="N64" s="10" t="str">
        <f t="shared" si="1"/>
        <v/>
      </c>
      <c r="O64" s="22" t="str">
        <f t="shared" si="8"/>
        <v/>
      </c>
      <c r="P64" s="63"/>
      <c r="Q64" s="21" t="str">
        <f t="shared" si="9"/>
        <v/>
      </c>
      <c r="R64" s="14" t="str">
        <f t="shared" si="2"/>
        <v/>
      </c>
      <c r="S64" s="16" t="str">
        <f t="shared" si="10"/>
        <v/>
      </c>
      <c r="T64" s="88" t="str">
        <f t="shared" si="11"/>
        <v/>
      </c>
      <c r="U64" s="83"/>
      <c r="V64" s="85" t="str">
        <f t="shared" si="12"/>
        <v/>
      </c>
      <c r="W64" s="76" t="str">
        <f t="shared" si="17"/>
        <v/>
      </c>
      <c r="X64" s="86"/>
      <c r="Y64" s="87" t="str">
        <f t="shared" si="13"/>
        <v/>
      </c>
      <c r="Z64" s="122" t="str">
        <f>IF(U64=0,"",(Y64-#REF!))</f>
        <v/>
      </c>
      <c r="AA64" s="109"/>
      <c r="AB64" s="110"/>
      <c r="AC64" s="111" t="str">
        <f t="shared" si="14"/>
        <v/>
      </c>
      <c r="AD64" s="112" t="str">
        <f t="shared" si="15"/>
        <v/>
      </c>
    </row>
    <row r="65" spans="1:30" x14ac:dyDescent="0.25">
      <c r="A65" s="133"/>
      <c r="B65" s="53"/>
      <c r="C65" s="134" t="str">
        <f t="shared" si="18"/>
        <v/>
      </c>
      <c r="D65" s="8" t="str">
        <f t="shared" si="16"/>
        <v/>
      </c>
      <c r="E65" s="57"/>
      <c r="F65" s="34" t="str">
        <f t="shared" si="4"/>
        <v/>
      </c>
      <c r="G65" s="102"/>
      <c r="H65" s="103"/>
      <c r="I65" s="98" t="str">
        <f t="shared" si="0"/>
        <v/>
      </c>
      <c r="J65" s="99" t="str">
        <f t="shared" si="5"/>
        <v/>
      </c>
      <c r="K65" s="12" t="str">
        <f t="shared" si="6"/>
        <v/>
      </c>
      <c r="L65" s="60"/>
      <c r="M65" s="20" t="str">
        <f t="shared" si="7"/>
        <v/>
      </c>
      <c r="N65" s="10" t="str">
        <f t="shared" si="1"/>
        <v/>
      </c>
      <c r="O65" s="22" t="str">
        <f t="shared" si="8"/>
        <v/>
      </c>
      <c r="P65" s="63"/>
      <c r="Q65" s="21" t="str">
        <f t="shared" si="9"/>
        <v/>
      </c>
      <c r="R65" s="14" t="str">
        <f t="shared" si="2"/>
        <v/>
      </c>
      <c r="S65" s="16" t="str">
        <f t="shared" si="10"/>
        <v/>
      </c>
      <c r="T65" s="88" t="str">
        <f t="shared" si="11"/>
        <v/>
      </c>
      <c r="U65" s="83"/>
      <c r="V65" s="85" t="str">
        <f t="shared" si="12"/>
        <v/>
      </c>
      <c r="W65" s="76" t="str">
        <f t="shared" si="17"/>
        <v/>
      </c>
      <c r="X65" s="86"/>
      <c r="Y65" s="87" t="str">
        <f t="shared" si="13"/>
        <v/>
      </c>
      <c r="Z65" s="122" t="str">
        <f>IF(U65=0,"",(Y65-#REF!))</f>
        <v/>
      </c>
      <c r="AA65" s="109"/>
      <c r="AB65" s="110"/>
      <c r="AC65" s="111" t="str">
        <f t="shared" si="14"/>
        <v/>
      </c>
      <c r="AD65" s="112" t="str">
        <f t="shared" si="15"/>
        <v/>
      </c>
    </row>
    <row r="66" spans="1:30" x14ac:dyDescent="0.25">
      <c r="A66" s="133"/>
      <c r="B66" s="53"/>
      <c r="C66" s="134" t="str">
        <f t="shared" si="18"/>
        <v/>
      </c>
      <c r="D66" s="8" t="str">
        <f t="shared" si="16"/>
        <v/>
      </c>
      <c r="E66" s="57"/>
      <c r="F66" s="34" t="str">
        <f t="shared" si="4"/>
        <v/>
      </c>
      <c r="G66" s="102"/>
      <c r="H66" s="103"/>
      <c r="I66" s="98" t="str">
        <f t="shared" si="0"/>
        <v/>
      </c>
      <c r="J66" s="99" t="str">
        <f t="shared" si="5"/>
        <v/>
      </c>
      <c r="K66" s="12" t="str">
        <f t="shared" si="6"/>
        <v/>
      </c>
      <c r="L66" s="60"/>
      <c r="M66" s="20" t="str">
        <f t="shared" si="7"/>
        <v/>
      </c>
      <c r="N66" s="10" t="str">
        <f t="shared" si="1"/>
        <v/>
      </c>
      <c r="O66" s="22" t="str">
        <f t="shared" si="8"/>
        <v/>
      </c>
      <c r="P66" s="63"/>
      <c r="Q66" s="21" t="str">
        <f t="shared" si="9"/>
        <v/>
      </c>
      <c r="R66" s="14" t="str">
        <f t="shared" si="2"/>
        <v/>
      </c>
      <c r="S66" s="16" t="str">
        <f t="shared" si="10"/>
        <v/>
      </c>
      <c r="T66" s="88" t="str">
        <f t="shared" si="11"/>
        <v/>
      </c>
      <c r="U66" s="83"/>
      <c r="V66" s="85" t="str">
        <f t="shared" si="12"/>
        <v/>
      </c>
      <c r="W66" s="76" t="str">
        <f t="shared" si="17"/>
        <v/>
      </c>
      <c r="X66" s="86"/>
      <c r="Y66" s="87" t="str">
        <f t="shared" si="13"/>
        <v/>
      </c>
      <c r="Z66" s="122" t="str">
        <f>IF(U66=0,"",(Y66-#REF!))</f>
        <v/>
      </c>
      <c r="AA66" s="109"/>
      <c r="AB66" s="110"/>
      <c r="AC66" s="111" t="str">
        <f t="shared" si="14"/>
        <v/>
      </c>
      <c r="AD66" s="112" t="str">
        <f t="shared" si="15"/>
        <v/>
      </c>
    </row>
    <row r="67" spans="1:30" x14ac:dyDescent="0.25">
      <c r="A67" s="133"/>
      <c r="B67" s="53"/>
      <c r="C67" s="134" t="str">
        <f t="shared" si="18"/>
        <v/>
      </c>
      <c r="D67" s="8" t="str">
        <f t="shared" si="16"/>
        <v/>
      </c>
      <c r="E67" s="57"/>
      <c r="F67" s="34" t="str">
        <f t="shared" si="4"/>
        <v/>
      </c>
      <c r="G67" s="102"/>
      <c r="H67" s="103"/>
      <c r="I67" s="98" t="str">
        <f t="shared" si="0"/>
        <v/>
      </c>
      <c r="J67" s="99" t="str">
        <f t="shared" si="5"/>
        <v/>
      </c>
      <c r="K67" s="12" t="str">
        <f t="shared" si="6"/>
        <v/>
      </c>
      <c r="L67" s="60"/>
      <c r="M67" s="20" t="str">
        <f t="shared" si="7"/>
        <v/>
      </c>
      <c r="N67" s="10" t="str">
        <f t="shared" si="1"/>
        <v/>
      </c>
      <c r="O67" s="22" t="str">
        <f t="shared" si="8"/>
        <v/>
      </c>
      <c r="P67" s="63"/>
      <c r="Q67" s="21" t="str">
        <f t="shared" si="9"/>
        <v/>
      </c>
      <c r="R67" s="14" t="str">
        <f t="shared" si="2"/>
        <v/>
      </c>
      <c r="S67" s="16" t="str">
        <f t="shared" si="10"/>
        <v/>
      </c>
      <c r="T67" s="88" t="str">
        <f t="shared" si="11"/>
        <v/>
      </c>
      <c r="U67" s="83"/>
      <c r="V67" s="85" t="str">
        <f t="shared" si="12"/>
        <v/>
      </c>
      <c r="W67" s="76" t="str">
        <f t="shared" si="17"/>
        <v/>
      </c>
      <c r="X67" s="86"/>
      <c r="Y67" s="87" t="str">
        <f t="shared" si="13"/>
        <v/>
      </c>
      <c r="Z67" s="122" t="str">
        <f>IF(U67=0,"",(Y67-#REF!))</f>
        <v/>
      </c>
      <c r="AA67" s="109"/>
      <c r="AB67" s="110"/>
      <c r="AC67" s="111" t="str">
        <f t="shared" si="14"/>
        <v/>
      </c>
      <c r="AD67" s="112" t="str">
        <f t="shared" si="15"/>
        <v/>
      </c>
    </row>
    <row r="68" spans="1:30" x14ac:dyDescent="0.25">
      <c r="A68" s="133"/>
      <c r="B68" s="53"/>
      <c r="C68" s="134" t="str">
        <f t="shared" si="18"/>
        <v/>
      </c>
      <c r="D68" s="8" t="str">
        <f t="shared" si="16"/>
        <v/>
      </c>
      <c r="E68" s="57"/>
      <c r="F68" s="34" t="str">
        <f t="shared" si="4"/>
        <v/>
      </c>
      <c r="G68" s="102"/>
      <c r="H68" s="103"/>
      <c r="I68" s="98" t="str">
        <f t="shared" si="0"/>
        <v/>
      </c>
      <c r="J68" s="99" t="str">
        <f t="shared" si="5"/>
        <v/>
      </c>
      <c r="K68" s="12" t="str">
        <f t="shared" si="6"/>
        <v/>
      </c>
      <c r="L68" s="60"/>
      <c r="M68" s="20" t="str">
        <f t="shared" si="7"/>
        <v/>
      </c>
      <c r="N68" s="10" t="str">
        <f t="shared" si="1"/>
        <v/>
      </c>
      <c r="O68" s="22" t="str">
        <f t="shared" si="8"/>
        <v/>
      </c>
      <c r="P68" s="63"/>
      <c r="Q68" s="21" t="str">
        <f t="shared" si="9"/>
        <v/>
      </c>
      <c r="R68" s="14" t="str">
        <f t="shared" si="2"/>
        <v/>
      </c>
      <c r="S68" s="16" t="str">
        <f t="shared" si="10"/>
        <v/>
      </c>
      <c r="T68" s="88" t="str">
        <f t="shared" si="11"/>
        <v/>
      </c>
      <c r="U68" s="83"/>
      <c r="V68" s="85" t="str">
        <f t="shared" si="12"/>
        <v/>
      </c>
      <c r="W68" s="76" t="str">
        <f t="shared" si="17"/>
        <v/>
      </c>
      <c r="X68" s="86"/>
      <c r="Y68" s="87" t="str">
        <f t="shared" si="13"/>
        <v/>
      </c>
      <c r="Z68" s="122" t="str">
        <f>IF(U68=0,"",(Y68-#REF!))</f>
        <v/>
      </c>
      <c r="AA68" s="109"/>
      <c r="AB68" s="110"/>
      <c r="AC68" s="111" t="str">
        <f t="shared" si="14"/>
        <v/>
      </c>
      <c r="AD68" s="112" t="str">
        <f t="shared" si="15"/>
        <v/>
      </c>
    </row>
    <row r="69" spans="1:30" x14ac:dyDescent="0.25">
      <c r="A69" s="133"/>
      <c r="B69" s="53"/>
      <c r="C69" s="134" t="str">
        <f t="shared" si="18"/>
        <v/>
      </c>
      <c r="D69" s="8" t="str">
        <f t="shared" si="16"/>
        <v/>
      </c>
      <c r="E69" s="57"/>
      <c r="F69" s="34" t="str">
        <f t="shared" si="4"/>
        <v/>
      </c>
      <c r="G69" s="102"/>
      <c r="H69" s="103"/>
      <c r="I69" s="98" t="str">
        <f t="shared" si="0"/>
        <v/>
      </c>
      <c r="J69" s="99" t="str">
        <f t="shared" si="5"/>
        <v/>
      </c>
      <c r="K69" s="12" t="str">
        <f t="shared" si="6"/>
        <v/>
      </c>
      <c r="L69" s="60"/>
      <c r="M69" s="20" t="str">
        <f t="shared" si="7"/>
        <v/>
      </c>
      <c r="N69" s="10" t="str">
        <f t="shared" si="1"/>
        <v/>
      </c>
      <c r="O69" s="22" t="str">
        <f t="shared" si="8"/>
        <v/>
      </c>
      <c r="P69" s="63"/>
      <c r="Q69" s="21" t="str">
        <f t="shared" si="9"/>
        <v/>
      </c>
      <c r="R69" s="14" t="str">
        <f t="shared" si="2"/>
        <v/>
      </c>
      <c r="S69" s="16" t="str">
        <f t="shared" si="10"/>
        <v/>
      </c>
      <c r="T69" s="88" t="str">
        <f t="shared" si="11"/>
        <v/>
      </c>
      <c r="U69" s="83"/>
      <c r="V69" s="85" t="str">
        <f t="shared" si="12"/>
        <v/>
      </c>
      <c r="W69" s="76" t="str">
        <f t="shared" si="17"/>
        <v/>
      </c>
      <c r="X69" s="86"/>
      <c r="Y69" s="87" t="str">
        <f t="shared" si="13"/>
        <v/>
      </c>
      <c r="Z69" s="122" t="str">
        <f>IF(U69=0,"",(Y69-#REF!))</f>
        <v/>
      </c>
      <c r="AA69" s="109"/>
      <c r="AB69" s="110"/>
      <c r="AC69" s="111" t="str">
        <f t="shared" si="14"/>
        <v/>
      </c>
      <c r="AD69" s="112" t="str">
        <f t="shared" si="15"/>
        <v/>
      </c>
    </row>
    <row r="70" spans="1:30" x14ac:dyDescent="0.25">
      <c r="A70" s="133"/>
      <c r="B70" s="53"/>
      <c r="C70" s="134" t="str">
        <f t="shared" si="18"/>
        <v/>
      </c>
      <c r="D70" s="8" t="str">
        <f t="shared" si="16"/>
        <v/>
      </c>
      <c r="E70" s="57"/>
      <c r="F70" s="34" t="str">
        <f t="shared" si="4"/>
        <v/>
      </c>
      <c r="G70" s="102"/>
      <c r="H70" s="103"/>
      <c r="I70" s="98" t="str">
        <f t="shared" si="0"/>
        <v/>
      </c>
      <c r="J70" s="99" t="str">
        <f t="shared" si="5"/>
        <v/>
      </c>
      <c r="K70" s="12" t="str">
        <f t="shared" si="6"/>
        <v/>
      </c>
      <c r="L70" s="60"/>
      <c r="M70" s="20" t="str">
        <f t="shared" si="7"/>
        <v/>
      </c>
      <c r="N70" s="10" t="str">
        <f t="shared" si="1"/>
        <v/>
      </c>
      <c r="O70" s="22" t="str">
        <f t="shared" si="8"/>
        <v/>
      </c>
      <c r="P70" s="63"/>
      <c r="Q70" s="21" t="str">
        <f t="shared" si="9"/>
        <v/>
      </c>
      <c r="R70" s="14" t="str">
        <f t="shared" si="2"/>
        <v/>
      </c>
      <c r="S70" s="16" t="str">
        <f t="shared" si="10"/>
        <v/>
      </c>
      <c r="T70" s="88" t="str">
        <f t="shared" si="11"/>
        <v/>
      </c>
      <c r="U70" s="83"/>
      <c r="V70" s="85" t="str">
        <f t="shared" si="12"/>
        <v/>
      </c>
      <c r="W70" s="76" t="str">
        <f t="shared" si="17"/>
        <v/>
      </c>
      <c r="X70" s="86"/>
      <c r="Y70" s="87" t="str">
        <f t="shared" si="13"/>
        <v/>
      </c>
      <c r="Z70" s="122" t="str">
        <f>IF(U70=0,"",(Y70-#REF!))</f>
        <v/>
      </c>
      <c r="AA70" s="109"/>
      <c r="AB70" s="110"/>
      <c r="AC70" s="111" t="str">
        <f t="shared" si="14"/>
        <v/>
      </c>
      <c r="AD70" s="112" t="str">
        <f t="shared" si="15"/>
        <v/>
      </c>
    </row>
    <row r="71" spans="1:30" x14ac:dyDescent="0.25">
      <c r="A71" s="133"/>
      <c r="B71" s="53"/>
      <c r="C71" s="134" t="str">
        <f t="shared" si="18"/>
        <v/>
      </c>
      <c r="D71" s="8" t="str">
        <f t="shared" si="16"/>
        <v/>
      </c>
      <c r="E71" s="57"/>
      <c r="F71" s="34" t="str">
        <f t="shared" si="4"/>
        <v/>
      </c>
      <c r="G71" s="102"/>
      <c r="H71" s="103"/>
      <c r="I71" s="98" t="str">
        <f t="shared" ref="I71:I99" si="19">IF(H71=0,"",1440/(G71+H71))</f>
        <v/>
      </c>
      <c r="J71" s="99" t="str">
        <f t="shared" si="5"/>
        <v/>
      </c>
      <c r="K71" s="12" t="str">
        <f t="shared" si="6"/>
        <v/>
      </c>
      <c r="L71" s="60"/>
      <c r="M71" s="20" t="str">
        <f t="shared" si="7"/>
        <v/>
      </c>
      <c r="N71" s="10" t="str">
        <f t="shared" ref="N71:N99" si="20">IF(M71&gt;I71,"!!!","")</f>
        <v/>
      </c>
      <c r="O71" s="22" t="str">
        <f t="shared" si="8"/>
        <v/>
      </c>
      <c r="P71" s="63"/>
      <c r="Q71" s="21" t="str">
        <f t="shared" si="9"/>
        <v/>
      </c>
      <c r="R71" s="14" t="str">
        <f t="shared" ref="R71:R99" si="21">IF(Q71&gt;J71,"!!!","")</f>
        <v/>
      </c>
      <c r="S71" s="16" t="str">
        <f t="shared" si="10"/>
        <v/>
      </c>
      <c r="T71" s="88" t="str">
        <f t="shared" si="11"/>
        <v/>
      </c>
      <c r="U71" s="83"/>
      <c r="V71" s="85" t="str">
        <f t="shared" si="12"/>
        <v/>
      </c>
      <c r="W71" s="76" t="str">
        <f t="shared" si="17"/>
        <v/>
      </c>
      <c r="X71" s="86"/>
      <c r="Y71" s="87" t="str">
        <f t="shared" si="13"/>
        <v/>
      </c>
      <c r="Z71" s="122" t="str">
        <f>IF(U71=0,"",(Y71-#REF!))</f>
        <v/>
      </c>
      <c r="AA71" s="109"/>
      <c r="AB71" s="110"/>
      <c r="AC71" s="111" t="str">
        <f t="shared" si="14"/>
        <v/>
      </c>
      <c r="AD71" s="112" t="str">
        <f t="shared" si="15"/>
        <v/>
      </c>
    </row>
    <row r="72" spans="1:30" x14ac:dyDescent="0.25">
      <c r="A72" s="133"/>
      <c r="B72" s="53"/>
      <c r="C72" s="134" t="str">
        <f t="shared" ref="C72:C99" si="22">IF(B72=0,"",(DATEDIF(B71,B72,"D")))</f>
        <v/>
      </c>
      <c r="D72" s="8" t="str">
        <f t="shared" si="16"/>
        <v/>
      </c>
      <c r="E72" s="57"/>
      <c r="F72" s="34" t="str">
        <f t="shared" ref="F72:F99" si="23">IF(E72=0,"",(E72-D72)/$C72)</f>
        <v/>
      </c>
      <c r="G72" s="102"/>
      <c r="H72" s="103"/>
      <c r="I72" s="98" t="str">
        <f t="shared" si="19"/>
        <v/>
      </c>
      <c r="J72" s="99" t="str">
        <f t="shared" ref="J72:J99" si="24">IF(H72=0,"",I72*G72)</f>
        <v/>
      </c>
      <c r="K72" s="12" t="str">
        <f t="shared" ref="K72:K99" si="25">IF(L72=0,"",L71)</f>
        <v/>
      </c>
      <c r="L72" s="60"/>
      <c r="M72" s="20" t="str">
        <f t="shared" ref="M72:M99" si="26">IF(L72=0,"",+(L72-K72)/$C72)</f>
        <v/>
      </c>
      <c r="N72" s="10" t="str">
        <f t="shared" si="20"/>
        <v/>
      </c>
      <c r="O72" s="22" t="str">
        <f t="shared" ref="O72:O99" si="27">IF(P72=0,"",P71)</f>
        <v/>
      </c>
      <c r="P72" s="63"/>
      <c r="Q72" s="21" t="str">
        <f t="shared" ref="Q72:Q99" si="28">IF(P72=0,"",+(((P72-O72)*60)/$C72))</f>
        <v/>
      </c>
      <c r="R72" s="14" t="str">
        <f t="shared" si="21"/>
        <v/>
      </c>
      <c r="S72" s="16" t="str">
        <f t="shared" ref="S72:S99" si="29">IF(P72=0,"",((P72-O72)*60)/(L72-K72))</f>
        <v/>
      </c>
      <c r="T72" s="88" t="str">
        <f t="shared" ref="T72:T99" si="30">IF(U72=0,"",U71)</f>
        <v/>
      </c>
      <c r="U72" s="83"/>
      <c r="V72" s="85" t="str">
        <f t="shared" ref="V72:V99" si="31">IF(U72=0,"",+(U72-T72)/$C72)</f>
        <v/>
      </c>
      <c r="W72" s="76" t="str">
        <f t="shared" si="17"/>
        <v/>
      </c>
      <c r="X72" s="86"/>
      <c r="Y72" s="87" t="str">
        <f t="shared" ref="Y72:Y99" si="32">IF(X72=0,"",+(((X72-W72)*60)/$C72))</f>
        <v/>
      </c>
      <c r="Z72" s="122" t="str">
        <f>IF(U72=0,"",(Y72-#REF!))</f>
        <v/>
      </c>
      <c r="AA72" s="109"/>
      <c r="AB72" s="110"/>
      <c r="AC72" s="111" t="str">
        <f t="shared" ref="AC72:AC99" si="33">IF(AA72=0,"",M72/AA72)</f>
        <v/>
      </c>
      <c r="AD72" s="112" t="str">
        <f t="shared" ref="AD72:AD99" si="34">IF(AB72=0,"",(AB72/60)*AC72)</f>
        <v/>
      </c>
    </row>
    <row r="73" spans="1:30" x14ac:dyDescent="0.25">
      <c r="A73" s="133"/>
      <c r="B73" s="53"/>
      <c r="C73" s="134" t="str">
        <f t="shared" si="22"/>
        <v/>
      </c>
      <c r="D73" s="8" t="str">
        <f t="shared" ref="D73:D99" si="35">IF(E73=0,"",E72)</f>
        <v/>
      </c>
      <c r="E73" s="57"/>
      <c r="F73" s="34" t="str">
        <f t="shared" si="23"/>
        <v/>
      </c>
      <c r="G73" s="102"/>
      <c r="H73" s="103"/>
      <c r="I73" s="98" t="str">
        <f t="shared" si="19"/>
        <v/>
      </c>
      <c r="J73" s="99" t="str">
        <f t="shared" si="24"/>
        <v/>
      </c>
      <c r="K73" s="12" t="str">
        <f t="shared" si="25"/>
        <v/>
      </c>
      <c r="L73" s="60"/>
      <c r="M73" s="20" t="str">
        <f t="shared" si="26"/>
        <v/>
      </c>
      <c r="N73" s="10" t="str">
        <f t="shared" si="20"/>
        <v/>
      </c>
      <c r="O73" s="22" t="str">
        <f t="shared" si="27"/>
        <v/>
      </c>
      <c r="P73" s="63"/>
      <c r="Q73" s="21" t="str">
        <f t="shared" si="28"/>
        <v/>
      </c>
      <c r="R73" s="14" t="str">
        <f t="shared" si="21"/>
        <v/>
      </c>
      <c r="S73" s="16" t="str">
        <f t="shared" si="29"/>
        <v/>
      </c>
      <c r="T73" s="88" t="str">
        <f t="shared" si="30"/>
        <v/>
      </c>
      <c r="U73" s="83"/>
      <c r="V73" s="85" t="str">
        <f t="shared" si="31"/>
        <v/>
      </c>
      <c r="W73" s="76" t="str">
        <f t="shared" si="17"/>
        <v/>
      </c>
      <c r="X73" s="86"/>
      <c r="Y73" s="87" t="str">
        <f t="shared" si="32"/>
        <v/>
      </c>
      <c r="Z73" s="122" t="str">
        <f>IF(U73=0,"",(Y73-#REF!))</f>
        <v/>
      </c>
      <c r="AA73" s="109"/>
      <c r="AB73" s="110"/>
      <c r="AC73" s="111" t="str">
        <f t="shared" si="33"/>
        <v/>
      </c>
      <c r="AD73" s="112" t="str">
        <f t="shared" si="34"/>
        <v/>
      </c>
    </row>
    <row r="74" spans="1:30" x14ac:dyDescent="0.25">
      <c r="A74" s="133"/>
      <c r="B74" s="53"/>
      <c r="C74" s="134" t="str">
        <f t="shared" si="22"/>
        <v/>
      </c>
      <c r="D74" s="8" t="str">
        <f t="shared" si="35"/>
        <v/>
      </c>
      <c r="E74" s="57"/>
      <c r="F74" s="34" t="str">
        <f t="shared" si="23"/>
        <v/>
      </c>
      <c r="G74" s="102"/>
      <c r="H74" s="103"/>
      <c r="I74" s="98" t="str">
        <f t="shared" si="19"/>
        <v/>
      </c>
      <c r="J74" s="99" t="str">
        <f t="shared" si="24"/>
        <v/>
      </c>
      <c r="K74" s="12" t="str">
        <f t="shared" si="25"/>
        <v/>
      </c>
      <c r="L74" s="60"/>
      <c r="M74" s="20" t="str">
        <f t="shared" si="26"/>
        <v/>
      </c>
      <c r="N74" s="10" t="str">
        <f t="shared" si="20"/>
        <v/>
      </c>
      <c r="O74" s="22" t="str">
        <f t="shared" si="27"/>
        <v/>
      </c>
      <c r="P74" s="63"/>
      <c r="Q74" s="21" t="str">
        <f t="shared" si="28"/>
        <v/>
      </c>
      <c r="R74" s="14" t="str">
        <f t="shared" si="21"/>
        <v/>
      </c>
      <c r="S74" s="16" t="str">
        <f t="shared" si="29"/>
        <v/>
      </c>
      <c r="T74" s="88" t="str">
        <f t="shared" si="30"/>
        <v/>
      </c>
      <c r="U74" s="83"/>
      <c r="V74" s="85" t="str">
        <f t="shared" si="31"/>
        <v/>
      </c>
      <c r="W74" s="76" t="str">
        <f t="shared" si="17"/>
        <v/>
      </c>
      <c r="X74" s="86"/>
      <c r="Y74" s="87" t="str">
        <f t="shared" si="32"/>
        <v/>
      </c>
      <c r="Z74" s="122" t="str">
        <f>IF(U74=0,"",(Y74-#REF!))</f>
        <v/>
      </c>
      <c r="AA74" s="109"/>
      <c r="AB74" s="110"/>
      <c r="AC74" s="111" t="str">
        <f t="shared" si="33"/>
        <v/>
      </c>
      <c r="AD74" s="112" t="str">
        <f t="shared" si="34"/>
        <v/>
      </c>
    </row>
    <row r="75" spans="1:30" x14ac:dyDescent="0.25">
      <c r="A75" s="133"/>
      <c r="B75" s="53"/>
      <c r="C75" s="134" t="str">
        <f t="shared" si="22"/>
        <v/>
      </c>
      <c r="D75" s="8" t="str">
        <f t="shared" si="35"/>
        <v/>
      </c>
      <c r="E75" s="57"/>
      <c r="F75" s="34" t="str">
        <f t="shared" si="23"/>
        <v/>
      </c>
      <c r="G75" s="102"/>
      <c r="H75" s="103"/>
      <c r="I75" s="98" t="str">
        <f t="shared" si="19"/>
        <v/>
      </c>
      <c r="J75" s="99" t="str">
        <f t="shared" si="24"/>
        <v/>
      </c>
      <c r="K75" s="12" t="str">
        <f t="shared" si="25"/>
        <v/>
      </c>
      <c r="L75" s="60"/>
      <c r="M75" s="20" t="str">
        <f t="shared" si="26"/>
        <v/>
      </c>
      <c r="N75" s="10" t="str">
        <f t="shared" si="20"/>
        <v/>
      </c>
      <c r="O75" s="22" t="str">
        <f t="shared" si="27"/>
        <v/>
      </c>
      <c r="P75" s="63"/>
      <c r="Q75" s="21" t="str">
        <f t="shared" si="28"/>
        <v/>
      </c>
      <c r="R75" s="14" t="str">
        <f t="shared" si="21"/>
        <v/>
      </c>
      <c r="S75" s="16" t="str">
        <f t="shared" si="29"/>
        <v/>
      </c>
      <c r="T75" s="88" t="str">
        <f t="shared" si="30"/>
        <v/>
      </c>
      <c r="U75" s="83"/>
      <c r="V75" s="85" t="str">
        <f t="shared" si="31"/>
        <v/>
      </c>
      <c r="W75" s="76" t="str">
        <f t="shared" si="17"/>
        <v/>
      </c>
      <c r="X75" s="86"/>
      <c r="Y75" s="87" t="str">
        <f t="shared" si="32"/>
        <v/>
      </c>
      <c r="Z75" s="122" t="str">
        <f>IF(U75=0,"",(Y75-#REF!))</f>
        <v/>
      </c>
      <c r="AA75" s="109"/>
      <c r="AB75" s="110"/>
      <c r="AC75" s="111" t="str">
        <f t="shared" si="33"/>
        <v/>
      </c>
      <c r="AD75" s="112" t="str">
        <f t="shared" si="34"/>
        <v/>
      </c>
    </row>
    <row r="76" spans="1:30" x14ac:dyDescent="0.25">
      <c r="A76" s="133"/>
      <c r="B76" s="53"/>
      <c r="C76" s="134" t="str">
        <f t="shared" si="22"/>
        <v/>
      </c>
      <c r="D76" s="8" t="str">
        <f t="shared" si="35"/>
        <v/>
      </c>
      <c r="E76" s="57"/>
      <c r="F76" s="34" t="str">
        <f t="shared" si="23"/>
        <v/>
      </c>
      <c r="G76" s="102"/>
      <c r="H76" s="103"/>
      <c r="I76" s="98" t="str">
        <f t="shared" si="19"/>
        <v/>
      </c>
      <c r="J76" s="99" t="str">
        <f t="shared" si="24"/>
        <v/>
      </c>
      <c r="K76" s="12" t="str">
        <f t="shared" si="25"/>
        <v/>
      </c>
      <c r="L76" s="60"/>
      <c r="M76" s="20" t="str">
        <f t="shared" si="26"/>
        <v/>
      </c>
      <c r="N76" s="10" t="str">
        <f t="shared" si="20"/>
        <v/>
      </c>
      <c r="O76" s="22" t="str">
        <f t="shared" si="27"/>
        <v/>
      </c>
      <c r="P76" s="63"/>
      <c r="Q76" s="21" t="str">
        <f t="shared" si="28"/>
        <v/>
      </c>
      <c r="R76" s="14" t="str">
        <f t="shared" si="21"/>
        <v/>
      </c>
      <c r="S76" s="16" t="str">
        <f t="shared" si="29"/>
        <v/>
      </c>
      <c r="T76" s="88" t="str">
        <f t="shared" si="30"/>
        <v/>
      </c>
      <c r="U76" s="83"/>
      <c r="V76" s="85" t="str">
        <f t="shared" si="31"/>
        <v/>
      </c>
      <c r="W76" s="76" t="str">
        <f t="shared" si="17"/>
        <v/>
      </c>
      <c r="X76" s="86"/>
      <c r="Y76" s="87" t="str">
        <f t="shared" si="32"/>
        <v/>
      </c>
      <c r="Z76" s="122" t="str">
        <f>IF(U76=0,"",(Y76-#REF!))</f>
        <v/>
      </c>
      <c r="AA76" s="109"/>
      <c r="AB76" s="110"/>
      <c r="AC76" s="111" t="str">
        <f t="shared" si="33"/>
        <v/>
      </c>
      <c r="AD76" s="112" t="str">
        <f t="shared" si="34"/>
        <v/>
      </c>
    </row>
    <row r="77" spans="1:30" x14ac:dyDescent="0.25">
      <c r="A77" s="133"/>
      <c r="B77" s="53"/>
      <c r="C77" s="134" t="str">
        <f t="shared" si="22"/>
        <v/>
      </c>
      <c r="D77" s="8" t="str">
        <f t="shared" si="35"/>
        <v/>
      </c>
      <c r="E77" s="57"/>
      <c r="F77" s="34" t="str">
        <f t="shared" si="23"/>
        <v/>
      </c>
      <c r="G77" s="102"/>
      <c r="H77" s="103"/>
      <c r="I77" s="98" t="str">
        <f t="shared" si="19"/>
        <v/>
      </c>
      <c r="J77" s="99" t="str">
        <f t="shared" si="24"/>
        <v/>
      </c>
      <c r="K77" s="12" t="str">
        <f t="shared" si="25"/>
        <v/>
      </c>
      <c r="L77" s="60"/>
      <c r="M77" s="20" t="str">
        <f t="shared" si="26"/>
        <v/>
      </c>
      <c r="N77" s="10" t="str">
        <f t="shared" si="20"/>
        <v/>
      </c>
      <c r="O77" s="22" t="str">
        <f t="shared" si="27"/>
        <v/>
      </c>
      <c r="P77" s="63"/>
      <c r="Q77" s="21" t="str">
        <f t="shared" si="28"/>
        <v/>
      </c>
      <c r="R77" s="14" t="str">
        <f t="shared" si="21"/>
        <v/>
      </c>
      <c r="S77" s="16" t="str">
        <f t="shared" si="29"/>
        <v/>
      </c>
      <c r="T77" s="88" t="str">
        <f t="shared" si="30"/>
        <v/>
      </c>
      <c r="U77" s="83"/>
      <c r="V77" s="85" t="str">
        <f t="shared" si="31"/>
        <v/>
      </c>
      <c r="W77" s="76" t="str">
        <f t="shared" ref="W77:W99" si="36">IF(X77=0,"",X76)</f>
        <v/>
      </c>
      <c r="X77" s="86"/>
      <c r="Y77" s="87" t="str">
        <f t="shared" si="32"/>
        <v/>
      </c>
      <c r="Z77" s="122" t="str">
        <f>IF(U77=0,"",(Y77-#REF!))</f>
        <v/>
      </c>
      <c r="AA77" s="109"/>
      <c r="AB77" s="110"/>
      <c r="AC77" s="111" t="str">
        <f t="shared" si="33"/>
        <v/>
      </c>
      <c r="AD77" s="112" t="str">
        <f t="shared" si="34"/>
        <v/>
      </c>
    </row>
    <row r="78" spans="1:30" x14ac:dyDescent="0.25">
      <c r="A78" s="133"/>
      <c r="B78" s="53"/>
      <c r="C78" s="134" t="str">
        <f t="shared" si="22"/>
        <v/>
      </c>
      <c r="D78" s="8" t="str">
        <f t="shared" si="35"/>
        <v/>
      </c>
      <c r="E78" s="57"/>
      <c r="F78" s="34" t="str">
        <f t="shared" si="23"/>
        <v/>
      </c>
      <c r="G78" s="102"/>
      <c r="H78" s="103"/>
      <c r="I78" s="98" t="str">
        <f t="shared" si="19"/>
        <v/>
      </c>
      <c r="J78" s="99" t="str">
        <f t="shared" si="24"/>
        <v/>
      </c>
      <c r="K78" s="12" t="str">
        <f t="shared" si="25"/>
        <v/>
      </c>
      <c r="L78" s="60"/>
      <c r="M78" s="20" t="str">
        <f t="shared" si="26"/>
        <v/>
      </c>
      <c r="N78" s="10" t="str">
        <f t="shared" si="20"/>
        <v/>
      </c>
      <c r="O78" s="22" t="str">
        <f t="shared" si="27"/>
        <v/>
      </c>
      <c r="P78" s="63"/>
      <c r="Q78" s="21" t="str">
        <f t="shared" si="28"/>
        <v/>
      </c>
      <c r="R78" s="14" t="str">
        <f t="shared" si="21"/>
        <v/>
      </c>
      <c r="S78" s="16" t="str">
        <f t="shared" si="29"/>
        <v/>
      </c>
      <c r="T78" s="88" t="str">
        <f t="shared" si="30"/>
        <v/>
      </c>
      <c r="U78" s="83"/>
      <c r="V78" s="85" t="str">
        <f t="shared" si="31"/>
        <v/>
      </c>
      <c r="W78" s="76" t="str">
        <f t="shared" si="36"/>
        <v/>
      </c>
      <c r="X78" s="86"/>
      <c r="Y78" s="87" t="str">
        <f t="shared" si="32"/>
        <v/>
      </c>
      <c r="Z78" s="122" t="str">
        <f>IF(U78=0,"",(Y78-#REF!))</f>
        <v/>
      </c>
      <c r="AA78" s="109"/>
      <c r="AB78" s="110"/>
      <c r="AC78" s="111" t="str">
        <f t="shared" si="33"/>
        <v/>
      </c>
      <c r="AD78" s="112" t="str">
        <f t="shared" si="34"/>
        <v/>
      </c>
    </row>
    <row r="79" spans="1:30" x14ac:dyDescent="0.25">
      <c r="A79" s="133"/>
      <c r="B79" s="53"/>
      <c r="C79" s="134" t="str">
        <f t="shared" si="22"/>
        <v/>
      </c>
      <c r="D79" s="8" t="str">
        <f t="shared" si="35"/>
        <v/>
      </c>
      <c r="E79" s="57"/>
      <c r="F79" s="34" t="str">
        <f t="shared" si="23"/>
        <v/>
      </c>
      <c r="G79" s="102"/>
      <c r="H79" s="103"/>
      <c r="I79" s="98" t="str">
        <f t="shared" si="19"/>
        <v/>
      </c>
      <c r="J79" s="99" t="str">
        <f t="shared" si="24"/>
        <v/>
      </c>
      <c r="K79" s="12" t="str">
        <f t="shared" si="25"/>
        <v/>
      </c>
      <c r="L79" s="60"/>
      <c r="M79" s="20" t="str">
        <f t="shared" si="26"/>
        <v/>
      </c>
      <c r="N79" s="10" t="str">
        <f t="shared" si="20"/>
        <v/>
      </c>
      <c r="O79" s="22" t="str">
        <f t="shared" si="27"/>
        <v/>
      </c>
      <c r="P79" s="63"/>
      <c r="Q79" s="21" t="str">
        <f t="shared" si="28"/>
        <v/>
      </c>
      <c r="R79" s="14" t="str">
        <f t="shared" si="21"/>
        <v/>
      </c>
      <c r="S79" s="16" t="str">
        <f t="shared" si="29"/>
        <v/>
      </c>
      <c r="T79" s="88" t="str">
        <f t="shared" si="30"/>
        <v/>
      </c>
      <c r="U79" s="83"/>
      <c r="V79" s="85" t="str">
        <f t="shared" si="31"/>
        <v/>
      </c>
      <c r="W79" s="76" t="str">
        <f t="shared" si="36"/>
        <v/>
      </c>
      <c r="X79" s="86"/>
      <c r="Y79" s="87" t="str">
        <f t="shared" si="32"/>
        <v/>
      </c>
      <c r="Z79" s="122" t="str">
        <f>IF(U79=0,"",(Y79-#REF!))</f>
        <v/>
      </c>
      <c r="AA79" s="109"/>
      <c r="AB79" s="110"/>
      <c r="AC79" s="111" t="str">
        <f t="shared" si="33"/>
        <v/>
      </c>
      <c r="AD79" s="112" t="str">
        <f t="shared" si="34"/>
        <v/>
      </c>
    </row>
    <row r="80" spans="1:30" x14ac:dyDescent="0.25">
      <c r="A80" s="133"/>
      <c r="B80" s="53"/>
      <c r="C80" s="134" t="str">
        <f t="shared" si="22"/>
        <v/>
      </c>
      <c r="D80" s="8" t="str">
        <f t="shared" si="35"/>
        <v/>
      </c>
      <c r="E80" s="57"/>
      <c r="F80" s="34" t="str">
        <f t="shared" si="23"/>
        <v/>
      </c>
      <c r="G80" s="102"/>
      <c r="H80" s="103"/>
      <c r="I80" s="98" t="str">
        <f t="shared" si="19"/>
        <v/>
      </c>
      <c r="J80" s="99" t="str">
        <f t="shared" si="24"/>
        <v/>
      </c>
      <c r="K80" s="12" t="str">
        <f t="shared" si="25"/>
        <v/>
      </c>
      <c r="L80" s="60"/>
      <c r="M80" s="20" t="str">
        <f t="shared" si="26"/>
        <v/>
      </c>
      <c r="N80" s="10" t="str">
        <f t="shared" si="20"/>
        <v/>
      </c>
      <c r="O80" s="22" t="str">
        <f t="shared" si="27"/>
        <v/>
      </c>
      <c r="P80" s="63"/>
      <c r="Q80" s="21" t="str">
        <f t="shared" si="28"/>
        <v/>
      </c>
      <c r="R80" s="14" t="str">
        <f t="shared" si="21"/>
        <v/>
      </c>
      <c r="S80" s="16" t="str">
        <f t="shared" si="29"/>
        <v/>
      </c>
      <c r="T80" s="88" t="str">
        <f t="shared" si="30"/>
        <v/>
      </c>
      <c r="U80" s="83"/>
      <c r="V80" s="85" t="str">
        <f t="shared" si="31"/>
        <v/>
      </c>
      <c r="W80" s="76" t="str">
        <f t="shared" si="36"/>
        <v/>
      </c>
      <c r="X80" s="86"/>
      <c r="Y80" s="87" t="str">
        <f t="shared" si="32"/>
        <v/>
      </c>
      <c r="Z80" s="122" t="str">
        <f>IF(U80=0,"",(Y80-#REF!))</f>
        <v/>
      </c>
      <c r="AA80" s="109"/>
      <c r="AB80" s="110"/>
      <c r="AC80" s="111" t="str">
        <f t="shared" si="33"/>
        <v/>
      </c>
      <c r="AD80" s="112" t="str">
        <f t="shared" si="34"/>
        <v/>
      </c>
    </row>
    <row r="81" spans="1:30" x14ac:dyDescent="0.25">
      <c r="A81" s="133"/>
      <c r="B81" s="53"/>
      <c r="C81" s="134" t="str">
        <f t="shared" si="22"/>
        <v/>
      </c>
      <c r="D81" s="8" t="str">
        <f t="shared" si="35"/>
        <v/>
      </c>
      <c r="E81" s="57"/>
      <c r="F81" s="34" t="str">
        <f t="shared" si="23"/>
        <v/>
      </c>
      <c r="G81" s="102"/>
      <c r="H81" s="103"/>
      <c r="I81" s="98" t="str">
        <f t="shared" si="19"/>
        <v/>
      </c>
      <c r="J81" s="99" t="str">
        <f t="shared" si="24"/>
        <v/>
      </c>
      <c r="K81" s="12" t="str">
        <f t="shared" si="25"/>
        <v/>
      </c>
      <c r="L81" s="60"/>
      <c r="M81" s="20" t="str">
        <f t="shared" si="26"/>
        <v/>
      </c>
      <c r="N81" s="10" t="str">
        <f t="shared" si="20"/>
        <v/>
      </c>
      <c r="O81" s="22" t="str">
        <f t="shared" si="27"/>
        <v/>
      </c>
      <c r="P81" s="63"/>
      <c r="Q81" s="21" t="str">
        <f t="shared" si="28"/>
        <v/>
      </c>
      <c r="R81" s="14" t="str">
        <f t="shared" si="21"/>
        <v/>
      </c>
      <c r="S81" s="16" t="str">
        <f t="shared" si="29"/>
        <v/>
      </c>
      <c r="T81" s="88" t="str">
        <f t="shared" si="30"/>
        <v/>
      </c>
      <c r="U81" s="83"/>
      <c r="V81" s="85" t="str">
        <f t="shared" si="31"/>
        <v/>
      </c>
      <c r="W81" s="76" t="str">
        <f t="shared" si="36"/>
        <v/>
      </c>
      <c r="X81" s="86"/>
      <c r="Y81" s="87" t="str">
        <f t="shared" si="32"/>
        <v/>
      </c>
      <c r="Z81" s="122" t="str">
        <f>IF(U81=0,"",(Y81-#REF!))</f>
        <v/>
      </c>
      <c r="AA81" s="109"/>
      <c r="AB81" s="110"/>
      <c r="AC81" s="111" t="str">
        <f t="shared" si="33"/>
        <v/>
      </c>
      <c r="AD81" s="112" t="str">
        <f t="shared" si="34"/>
        <v/>
      </c>
    </row>
    <row r="82" spans="1:30" x14ac:dyDescent="0.25">
      <c r="A82" s="133"/>
      <c r="B82" s="53"/>
      <c r="C82" s="134" t="str">
        <f t="shared" si="22"/>
        <v/>
      </c>
      <c r="D82" s="8" t="str">
        <f t="shared" si="35"/>
        <v/>
      </c>
      <c r="E82" s="57"/>
      <c r="F82" s="34" t="str">
        <f t="shared" si="23"/>
        <v/>
      </c>
      <c r="G82" s="102"/>
      <c r="H82" s="103"/>
      <c r="I82" s="98" t="str">
        <f t="shared" si="19"/>
        <v/>
      </c>
      <c r="J82" s="99" t="str">
        <f t="shared" si="24"/>
        <v/>
      </c>
      <c r="K82" s="12" t="str">
        <f t="shared" si="25"/>
        <v/>
      </c>
      <c r="L82" s="60"/>
      <c r="M82" s="20" t="str">
        <f t="shared" si="26"/>
        <v/>
      </c>
      <c r="N82" s="10" t="str">
        <f t="shared" si="20"/>
        <v/>
      </c>
      <c r="O82" s="22" t="str">
        <f t="shared" si="27"/>
        <v/>
      </c>
      <c r="P82" s="63"/>
      <c r="Q82" s="21" t="str">
        <f t="shared" si="28"/>
        <v/>
      </c>
      <c r="R82" s="14" t="str">
        <f t="shared" si="21"/>
        <v/>
      </c>
      <c r="S82" s="16" t="str">
        <f t="shared" si="29"/>
        <v/>
      </c>
      <c r="T82" s="88" t="str">
        <f t="shared" si="30"/>
        <v/>
      </c>
      <c r="U82" s="83"/>
      <c r="V82" s="85" t="str">
        <f t="shared" si="31"/>
        <v/>
      </c>
      <c r="W82" s="76" t="str">
        <f t="shared" si="36"/>
        <v/>
      </c>
      <c r="X82" s="86"/>
      <c r="Y82" s="87" t="str">
        <f t="shared" si="32"/>
        <v/>
      </c>
      <c r="Z82" s="122" t="str">
        <f>IF(U82=0,"",(Y82-#REF!))</f>
        <v/>
      </c>
      <c r="AA82" s="109"/>
      <c r="AB82" s="110"/>
      <c r="AC82" s="111" t="str">
        <f t="shared" si="33"/>
        <v/>
      </c>
      <c r="AD82" s="112" t="str">
        <f t="shared" si="34"/>
        <v/>
      </c>
    </row>
    <row r="83" spans="1:30" x14ac:dyDescent="0.25">
      <c r="A83" s="133"/>
      <c r="B83" s="53"/>
      <c r="C83" s="134" t="str">
        <f t="shared" si="22"/>
        <v/>
      </c>
      <c r="D83" s="8" t="str">
        <f t="shared" si="35"/>
        <v/>
      </c>
      <c r="E83" s="57"/>
      <c r="F83" s="34" t="str">
        <f t="shared" si="23"/>
        <v/>
      </c>
      <c r="G83" s="102"/>
      <c r="H83" s="103"/>
      <c r="I83" s="98" t="str">
        <f t="shared" si="19"/>
        <v/>
      </c>
      <c r="J83" s="99" t="str">
        <f t="shared" si="24"/>
        <v/>
      </c>
      <c r="K83" s="12" t="str">
        <f t="shared" si="25"/>
        <v/>
      </c>
      <c r="L83" s="60"/>
      <c r="M83" s="20" t="str">
        <f t="shared" si="26"/>
        <v/>
      </c>
      <c r="N83" s="10" t="str">
        <f t="shared" si="20"/>
        <v/>
      </c>
      <c r="O83" s="22" t="str">
        <f t="shared" si="27"/>
        <v/>
      </c>
      <c r="P83" s="63"/>
      <c r="Q83" s="21" t="str">
        <f t="shared" si="28"/>
        <v/>
      </c>
      <c r="R83" s="14" t="str">
        <f t="shared" si="21"/>
        <v/>
      </c>
      <c r="S83" s="16" t="str">
        <f t="shared" si="29"/>
        <v/>
      </c>
      <c r="T83" s="88" t="str">
        <f t="shared" si="30"/>
        <v/>
      </c>
      <c r="U83" s="83"/>
      <c r="V83" s="85" t="str">
        <f t="shared" si="31"/>
        <v/>
      </c>
      <c r="W83" s="76" t="str">
        <f t="shared" si="36"/>
        <v/>
      </c>
      <c r="X83" s="86"/>
      <c r="Y83" s="87" t="str">
        <f t="shared" si="32"/>
        <v/>
      </c>
      <c r="Z83" s="122" t="str">
        <f>IF(U83=0,"",(Y83-#REF!))</f>
        <v/>
      </c>
      <c r="AA83" s="109"/>
      <c r="AB83" s="110"/>
      <c r="AC83" s="111" t="str">
        <f t="shared" si="33"/>
        <v/>
      </c>
      <c r="AD83" s="112" t="str">
        <f t="shared" si="34"/>
        <v/>
      </c>
    </row>
    <row r="84" spans="1:30" x14ac:dyDescent="0.25">
      <c r="A84" s="133"/>
      <c r="B84" s="53"/>
      <c r="C84" s="134" t="str">
        <f t="shared" si="22"/>
        <v/>
      </c>
      <c r="D84" s="8" t="str">
        <f t="shared" si="35"/>
        <v/>
      </c>
      <c r="E84" s="57"/>
      <c r="F84" s="34" t="str">
        <f t="shared" si="23"/>
        <v/>
      </c>
      <c r="G84" s="102"/>
      <c r="H84" s="103"/>
      <c r="I84" s="98" t="str">
        <f t="shared" si="19"/>
        <v/>
      </c>
      <c r="J84" s="99" t="str">
        <f t="shared" si="24"/>
        <v/>
      </c>
      <c r="K84" s="12" t="str">
        <f t="shared" si="25"/>
        <v/>
      </c>
      <c r="L84" s="60"/>
      <c r="M84" s="20" t="str">
        <f t="shared" si="26"/>
        <v/>
      </c>
      <c r="N84" s="10" t="str">
        <f t="shared" si="20"/>
        <v/>
      </c>
      <c r="O84" s="22" t="str">
        <f t="shared" si="27"/>
        <v/>
      </c>
      <c r="P84" s="63"/>
      <c r="Q84" s="21" t="str">
        <f t="shared" si="28"/>
        <v/>
      </c>
      <c r="R84" s="14" t="str">
        <f t="shared" si="21"/>
        <v/>
      </c>
      <c r="S84" s="16" t="str">
        <f t="shared" si="29"/>
        <v/>
      </c>
      <c r="T84" s="88" t="str">
        <f t="shared" si="30"/>
        <v/>
      </c>
      <c r="U84" s="83"/>
      <c r="V84" s="85" t="str">
        <f t="shared" si="31"/>
        <v/>
      </c>
      <c r="W84" s="76" t="str">
        <f t="shared" si="36"/>
        <v/>
      </c>
      <c r="X84" s="86"/>
      <c r="Y84" s="87" t="str">
        <f t="shared" si="32"/>
        <v/>
      </c>
      <c r="Z84" s="122" t="str">
        <f>IF(U84=0,"",(Y84-#REF!))</f>
        <v/>
      </c>
      <c r="AA84" s="109"/>
      <c r="AB84" s="110"/>
      <c r="AC84" s="111" t="str">
        <f t="shared" si="33"/>
        <v/>
      </c>
      <c r="AD84" s="112" t="str">
        <f t="shared" si="34"/>
        <v/>
      </c>
    </row>
    <row r="85" spans="1:30" x14ac:dyDescent="0.25">
      <c r="A85" s="133"/>
      <c r="B85" s="53"/>
      <c r="C85" s="134" t="str">
        <f t="shared" si="22"/>
        <v/>
      </c>
      <c r="D85" s="8" t="str">
        <f t="shared" si="35"/>
        <v/>
      </c>
      <c r="E85" s="57"/>
      <c r="F85" s="34" t="str">
        <f t="shared" si="23"/>
        <v/>
      </c>
      <c r="G85" s="102"/>
      <c r="H85" s="103"/>
      <c r="I85" s="98" t="str">
        <f t="shared" si="19"/>
        <v/>
      </c>
      <c r="J85" s="99" t="str">
        <f t="shared" si="24"/>
        <v/>
      </c>
      <c r="K85" s="12" t="str">
        <f t="shared" si="25"/>
        <v/>
      </c>
      <c r="L85" s="60"/>
      <c r="M85" s="20" t="str">
        <f t="shared" si="26"/>
        <v/>
      </c>
      <c r="N85" s="10" t="str">
        <f t="shared" si="20"/>
        <v/>
      </c>
      <c r="O85" s="22" t="str">
        <f t="shared" si="27"/>
        <v/>
      </c>
      <c r="P85" s="63"/>
      <c r="Q85" s="21" t="str">
        <f t="shared" si="28"/>
        <v/>
      </c>
      <c r="R85" s="14" t="str">
        <f t="shared" si="21"/>
        <v/>
      </c>
      <c r="S85" s="16" t="str">
        <f t="shared" si="29"/>
        <v/>
      </c>
      <c r="T85" s="88" t="str">
        <f t="shared" si="30"/>
        <v/>
      </c>
      <c r="U85" s="83"/>
      <c r="V85" s="85" t="str">
        <f t="shared" si="31"/>
        <v/>
      </c>
      <c r="W85" s="76" t="str">
        <f t="shared" si="36"/>
        <v/>
      </c>
      <c r="X85" s="86"/>
      <c r="Y85" s="87" t="str">
        <f t="shared" si="32"/>
        <v/>
      </c>
      <c r="Z85" s="122" t="str">
        <f>IF(U85=0,"",(Y85-#REF!))</f>
        <v/>
      </c>
      <c r="AA85" s="109"/>
      <c r="AB85" s="110"/>
      <c r="AC85" s="111" t="str">
        <f t="shared" si="33"/>
        <v/>
      </c>
      <c r="AD85" s="112" t="str">
        <f t="shared" si="34"/>
        <v/>
      </c>
    </row>
    <row r="86" spans="1:30" x14ac:dyDescent="0.25">
      <c r="A86" s="133"/>
      <c r="B86" s="53"/>
      <c r="C86" s="134" t="str">
        <f t="shared" si="22"/>
        <v/>
      </c>
      <c r="D86" s="8" t="str">
        <f t="shared" si="35"/>
        <v/>
      </c>
      <c r="E86" s="57"/>
      <c r="F86" s="34" t="str">
        <f t="shared" si="23"/>
        <v/>
      </c>
      <c r="G86" s="102"/>
      <c r="H86" s="103"/>
      <c r="I86" s="98" t="str">
        <f t="shared" si="19"/>
        <v/>
      </c>
      <c r="J86" s="99" t="str">
        <f t="shared" si="24"/>
        <v/>
      </c>
      <c r="K86" s="12" t="str">
        <f t="shared" si="25"/>
        <v/>
      </c>
      <c r="L86" s="60"/>
      <c r="M86" s="20" t="str">
        <f t="shared" si="26"/>
        <v/>
      </c>
      <c r="N86" s="10" t="str">
        <f t="shared" si="20"/>
        <v/>
      </c>
      <c r="O86" s="22" t="str">
        <f t="shared" si="27"/>
        <v/>
      </c>
      <c r="P86" s="63"/>
      <c r="Q86" s="21" t="str">
        <f t="shared" si="28"/>
        <v/>
      </c>
      <c r="R86" s="14" t="str">
        <f t="shared" si="21"/>
        <v/>
      </c>
      <c r="S86" s="16" t="str">
        <f t="shared" si="29"/>
        <v/>
      </c>
      <c r="T86" s="88" t="str">
        <f t="shared" si="30"/>
        <v/>
      </c>
      <c r="U86" s="83"/>
      <c r="V86" s="85" t="str">
        <f t="shared" si="31"/>
        <v/>
      </c>
      <c r="W86" s="76" t="str">
        <f t="shared" si="36"/>
        <v/>
      </c>
      <c r="X86" s="86"/>
      <c r="Y86" s="87" t="str">
        <f t="shared" si="32"/>
        <v/>
      </c>
      <c r="Z86" s="122" t="str">
        <f>IF(U86=0,"",(Y86-#REF!))</f>
        <v/>
      </c>
      <c r="AA86" s="109"/>
      <c r="AB86" s="110"/>
      <c r="AC86" s="111" t="str">
        <f t="shared" si="33"/>
        <v/>
      </c>
      <c r="AD86" s="112" t="str">
        <f t="shared" si="34"/>
        <v/>
      </c>
    </row>
    <row r="87" spans="1:30" x14ac:dyDescent="0.25">
      <c r="A87" s="133"/>
      <c r="B87" s="53"/>
      <c r="C87" s="134" t="str">
        <f t="shared" si="22"/>
        <v/>
      </c>
      <c r="D87" s="8" t="str">
        <f t="shared" si="35"/>
        <v/>
      </c>
      <c r="E87" s="57"/>
      <c r="F87" s="34" t="str">
        <f t="shared" si="23"/>
        <v/>
      </c>
      <c r="G87" s="102"/>
      <c r="H87" s="103"/>
      <c r="I87" s="98" t="str">
        <f t="shared" si="19"/>
        <v/>
      </c>
      <c r="J87" s="99" t="str">
        <f t="shared" si="24"/>
        <v/>
      </c>
      <c r="K87" s="12" t="str">
        <f t="shared" si="25"/>
        <v/>
      </c>
      <c r="L87" s="60"/>
      <c r="M87" s="20" t="str">
        <f t="shared" si="26"/>
        <v/>
      </c>
      <c r="N87" s="10" t="str">
        <f t="shared" si="20"/>
        <v/>
      </c>
      <c r="O87" s="22" t="str">
        <f t="shared" si="27"/>
        <v/>
      </c>
      <c r="P87" s="63"/>
      <c r="Q87" s="21" t="str">
        <f t="shared" si="28"/>
        <v/>
      </c>
      <c r="R87" s="14" t="str">
        <f t="shared" si="21"/>
        <v/>
      </c>
      <c r="S87" s="16" t="str">
        <f t="shared" si="29"/>
        <v/>
      </c>
      <c r="T87" s="88" t="str">
        <f t="shared" si="30"/>
        <v/>
      </c>
      <c r="U87" s="83"/>
      <c r="V87" s="85" t="str">
        <f t="shared" si="31"/>
        <v/>
      </c>
      <c r="W87" s="76" t="str">
        <f t="shared" si="36"/>
        <v/>
      </c>
      <c r="X87" s="86"/>
      <c r="Y87" s="87" t="str">
        <f t="shared" si="32"/>
        <v/>
      </c>
      <c r="Z87" s="122" t="str">
        <f>IF(U87=0,"",(Y87-#REF!))</f>
        <v/>
      </c>
      <c r="AA87" s="109"/>
      <c r="AB87" s="110"/>
      <c r="AC87" s="111" t="str">
        <f t="shared" si="33"/>
        <v/>
      </c>
      <c r="AD87" s="112" t="str">
        <f t="shared" si="34"/>
        <v/>
      </c>
    </row>
    <row r="88" spans="1:30" x14ac:dyDescent="0.25">
      <c r="A88" s="133"/>
      <c r="B88" s="53"/>
      <c r="C88" s="134" t="str">
        <f t="shared" si="22"/>
        <v/>
      </c>
      <c r="D88" s="8" t="str">
        <f t="shared" si="35"/>
        <v/>
      </c>
      <c r="E88" s="57"/>
      <c r="F88" s="34" t="str">
        <f t="shared" si="23"/>
        <v/>
      </c>
      <c r="G88" s="102"/>
      <c r="H88" s="103"/>
      <c r="I88" s="98" t="str">
        <f t="shared" si="19"/>
        <v/>
      </c>
      <c r="J88" s="99" t="str">
        <f t="shared" si="24"/>
        <v/>
      </c>
      <c r="K88" s="12" t="str">
        <f t="shared" si="25"/>
        <v/>
      </c>
      <c r="L88" s="60"/>
      <c r="M88" s="20" t="str">
        <f t="shared" si="26"/>
        <v/>
      </c>
      <c r="N88" s="10" t="str">
        <f t="shared" si="20"/>
        <v/>
      </c>
      <c r="O88" s="22" t="str">
        <f t="shared" si="27"/>
        <v/>
      </c>
      <c r="P88" s="63"/>
      <c r="Q88" s="21" t="str">
        <f t="shared" si="28"/>
        <v/>
      </c>
      <c r="R88" s="14" t="str">
        <f t="shared" si="21"/>
        <v/>
      </c>
      <c r="S88" s="16" t="str">
        <f t="shared" si="29"/>
        <v/>
      </c>
      <c r="T88" s="88" t="str">
        <f t="shared" si="30"/>
        <v/>
      </c>
      <c r="U88" s="83"/>
      <c r="V88" s="85" t="str">
        <f t="shared" si="31"/>
        <v/>
      </c>
      <c r="W88" s="76" t="str">
        <f t="shared" si="36"/>
        <v/>
      </c>
      <c r="X88" s="86"/>
      <c r="Y88" s="87" t="str">
        <f t="shared" si="32"/>
        <v/>
      </c>
      <c r="Z88" s="122" t="str">
        <f>IF(U88=0,"",(Y88-#REF!))</f>
        <v/>
      </c>
      <c r="AA88" s="109"/>
      <c r="AB88" s="110"/>
      <c r="AC88" s="111" t="str">
        <f t="shared" si="33"/>
        <v/>
      </c>
      <c r="AD88" s="112" t="str">
        <f t="shared" si="34"/>
        <v/>
      </c>
    </row>
    <row r="89" spans="1:30" x14ac:dyDescent="0.25">
      <c r="A89" s="133"/>
      <c r="B89" s="53"/>
      <c r="C89" s="134" t="str">
        <f t="shared" si="22"/>
        <v/>
      </c>
      <c r="D89" s="8" t="str">
        <f t="shared" si="35"/>
        <v/>
      </c>
      <c r="E89" s="57"/>
      <c r="F89" s="34" t="str">
        <f t="shared" si="23"/>
        <v/>
      </c>
      <c r="G89" s="102"/>
      <c r="H89" s="103"/>
      <c r="I89" s="98" t="str">
        <f t="shared" si="19"/>
        <v/>
      </c>
      <c r="J89" s="99" t="str">
        <f t="shared" si="24"/>
        <v/>
      </c>
      <c r="K89" s="12" t="str">
        <f t="shared" si="25"/>
        <v/>
      </c>
      <c r="L89" s="60"/>
      <c r="M89" s="20" t="str">
        <f t="shared" si="26"/>
        <v/>
      </c>
      <c r="N89" s="10" t="str">
        <f t="shared" si="20"/>
        <v/>
      </c>
      <c r="O89" s="22" t="str">
        <f t="shared" si="27"/>
        <v/>
      </c>
      <c r="P89" s="63"/>
      <c r="Q89" s="21" t="str">
        <f t="shared" si="28"/>
        <v/>
      </c>
      <c r="R89" s="14" t="str">
        <f t="shared" si="21"/>
        <v/>
      </c>
      <c r="S89" s="16" t="str">
        <f t="shared" si="29"/>
        <v/>
      </c>
      <c r="T89" s="88" t="str">
        <f t="shared" si="30"/>
        <v/>
      </c>
      <c r="U89" s="83"/>
      <c r="V89" s="85" t="str">
        <f t="shared" si="31"/>
        <v/>
      </c>
      <c r="W89" s="76" t="str">
        <f t="shared" si="36"/>
        <v/>
      </c>
      <c r="X89" s="86"/>
      <c r="Y89" s="87" t="str">
        <f t="shared" si="32"/>
        <v/>
      </c>
      <c r="Z89" s="122" t="str">
        <f>IF(U89=0,"",(Y89-#REF!))</f>
        <v/>
      </c>
      <c r="AA89" s="109"/>
      <c r="AB89" s="110"/>
      <c r="AC89" s="111" t="str">
        <f t="shared" si="33"/>
        <v/>
      </c>
      <c r="AD89" s="112" t="str">
        <f t="shared" si="34"/>
        <v/>
      </c>
    </row>
    <row r="90" spans="1:30" x14ac:dyDescent="0.25">
      <c r="A90" s="133"/>
      <c r="B90" s="53"/>
      <c r="C90" s="134" t="str">
        <f t="shared" si="22"/>
        <v/>
      </c>
      <c r="D90" s="8" t="str">
        <f t="shared" si="35"/>
        <v/>
      </c>
      <c r="E90" s="57"/>
      <c r="F90" s="34" t="str">
        <f t="shared" si="23"/>
        <v/>
      </c>
      <c r="G90" s="102"/>
      <c r="H90" s="103"/>
      <c r="I90" s="98" t="str">
        <f t="shared" si="19"/>
        <v/>
      </c>
      <c r="J90" s="99" t="str">
        <f t="shared" si="24"/>
        <v/>
      </c>
      <c r="K90" s="12" t="str">
        <f t="shared" si="25"/>
        <v/>
      </c>
      <c r="L90" s="60"/>
      <c r="M90" s="20" t="str">
        <f t="shared" si="26"/>
        <v/>
      </c>
      <c r="N90" s="10" t="str">
        <f t="shared" si="20"/>
        <v/>
      </c>
      <c r="O90" s="22" t="str">
        <f t="shared" si="27"/>
        <v/>
      </c>
      <c r="P90" s="63"/>
      <c r="Q90" s="21" t="str">
        <f t="shared" si="28"/>
        <v/>
      </c>
      <c r="R90" s="14" t="str">
        <f t="shared" si="21"/>
        <v/>
      </c>
      <c r="S90" s="16" t="str">
        <f t="shared" si="29"/>
        <v/>
      </c>
      <c r="T90" s="88" t="str">
        <f t="shared" si="30"/>
        <v/>
      </c>
      <c r="U90" s="83"/>
      <c r="V90" s="85" t="str">
        <f t="shared" si="31"/>
        <v/>
      </c>
      <c r="W90" s="76" t="str">
        <f t="shared" si="36"/>
        <v/>
      </c>
      <c r="X90" s="86"/>
      <c r="Y90" s="87" t="str">
        <f t="shared" si="32"/>
        <v/>
      </c>
      <c r="Z90" s="122" t="str">
        <f>IF(U90=0,"",(Y90-#REF!))</f>
        <v/>
      </c>
      <c r="AA90" s="109"/>
      <c r="AB90" s="110"/>
      <c r="AC90" s="111" t="str">
        <f t="shared" si="33"/>
        <v/>
      </c>
      <c r="AD90" s="112" t="str">
        <f t="shared" si="34"/>
        <v/>
      </c>
    </row>
    <row r="91" spans="1:30" x14ac:dyDescent="0.25">
      <c r="A91" s="133"/>
      <c r="B91" s="53"/>
      <c r="C91" s="134" t="str">
        <f t="shared" si="22"/>
        <v/>
      </c>
      <c r="D91" s="8" t="str">
        <f t="shared" si="35"/>
        <v/>
      </c>
      <c r="E91" s="57"/>
      <c r="F91" s="34" t="str">
        <f t="shared" si="23"/>
        <v/>
      </c>
      <c r="G91" s="102"/>
      <c r="H91" s="103"/>
      <c r="I91" s="98" t="str">
        <f t="shared" si="19"/>
        <v/>
      </c>
      <c r="J91" s="99" t="str">
        <f t="shared" si="24"/>
        <v/>
      </c>
      <c r="K91" s="12" t="str">
        <f t="shared" si="25"/>
        <v/>
      </c>
      <c r="L91" s="60"/>
      <c r="M91" s="20" t="str">
        <f t="shared" si="26"/>
        <v/>
      </c>
      <c r="N91" s="10" t="str">
        <f t="shared" si="20"/>
        <v/>
      </c>
      <c r="O91" s="22" t="str">
        <f t="shared" si="27"/>
        <v/>
      </c>
      <c r="P91" s="63"/>
      <c r="Q91" s="21" t="str">
        <f t="shared" si="28"/>
        <v/>
      </c>
      <c r="R91" s="14" t="str">
        <f t="shared" si="21"/>
        <v/>
      </c>
      <c r="S91" s="16" t="str">
        <f t="shared" si="29"/>
        <v/>
      </c>
      <c r="T91" s="88" t="str">
        <f t="shared" si="30"/>
        <v/>
      </c>
      <c r="U91" s="83"/>
      <c r="V91" s="85" t="str">
        <f t="shared" si="31"/>
        <v/>
      </c>
      <c r="W91" s="76" t="str">
        <f t="shared" si="36"/>
        <v/>
      </c>
      <c r="X91" s="86"/>
      <c r="Y91" s="87" t="str">
        <f t="shared" si="32"/>
        <v/>
      </c>
      <c r="Z91" s="122" t="str">
        <f>IF(U91=0,"",(Y91-#REF!))</f>
        <v/>
      </c>
      <c r="AA91" s="109"/>
      <c r="AB91" s="110"/>
      <c r="AC91" s="111" t="str">
        <f t="shared" si="33"/>
        <v/>
      </c>
      <c r="AD91" s="112" t="str">
        <f t="shared" si="34"/>
        <v/>
      </c>
    </row>
    <row r="92" spans="1:30" x14ac:dyDescent="0.25">
      <c r="A92" s="133"/>
      <c r="B92" s="53"/>
      <c r="C92" s="134" t="str">
        <f t="shared" si="22"/>
        <v/>
      </c>
      <c r="D92" s="8" t="str">
        <f t="shared" si="35"/>
        <v/>
      </c>
      <c r="E92" s="57"/>
      <c r="F92" s="34" t="str">
        <f t="shared" si="23"/>
        <v/>
      </c>
      <c r="G92" s="102"/>
      <c r="H92" s="103"/>
      <c r="I92" s="98" t="str">
        <f t="shared" si="19"/>
        <v/>
      </c>
      <c r="J92" s="99" t="str">
        <f t="shared" si="24"/>
        <v/>
      </c>
      <c r="K92" s="12" t="str">
        <f t="shared" si="25"/>
        <v/>
      </c>
      <c r="L92" s="60"/>
      <c r="M92" s="20" t="str">
        <f t="shared" si="26"/>
        <v/>
      </c>
      <c r="N92" s="10" t="str">
        <f t="shared" si="20"/>
        <v/>
      </c>
      <c r="O92" s="22" t="str">
        <f t="shared" si="27"/>
        <v/>
      </c>
      <c r="P92" s="63"/>
      <c r="Q92" s="21" t="str">
        <f t="shared" si="28"/>
        <v/>
      </c>
      <c r="R92" s="14" t="str">
        <f t="shared" si="21"/>
        <v/>
      </c>
      <c r="S92" s="16" t="str">
        <f t="shared" si="29"/>
        <v/>
      </c>
      <c r="T92" s="88" t="str">
        <f t="shared" si="30"/>
        <v/>
      </c>
      <c r="U92" s="83"/>
      <c r="V92" s="85" t="str">
        <f t="shared" si="31"/>
        <v/>
      </c>
      <c r="W92" s="76" t="str">
        <f t="shared" si="36"/>
        <v/>
      </c>
      <c r="X92" s="86"/>
      <c r="Y92" s="87" t="str">
        <f t="shared" si="32"/>
        <v/>
      </c>
      <c r="Z92" s="122" t="str">
        <f>IF(U92=0,"",(Y92-#REF!))</f>
        <v/>
      </c>
      <c r="AA92" s="109"/>
      <c r="AB92" s="110"/>
      <c r="AC92" s="111" t="str">
        <f t="shared" si="33"/>
        <v/>
      </c>
      <c r="AD92" s="112" t="str">
        <f t="shared" si="34"/>
        <v/>
      </c>
    </row>
    <row r="93" spans="1:30" x14ac:dyDescent="0.25">
      <c r="A93" s="133"/>
      <c r="B93" s="53"/>
      <c r="C93" s="134" t="str">
        <f t="shared" si="22"/>
        <v/>
      </c>
      <c r="D93" s="8" t="str">
        <f t="shared" si="35"/>
        <v/>
      </c>
      <c r="E93" s="57"/>
      <c r="F93" s="34" t="str">
        <f t="shared" si="23"/>
        <v/>
      </c>
      <c r="G93" s="102"/>
      <c r="H93" s="103"/>
      <c r="I93" s="98" t="str">
        <f t="shared" si="19"/>
        <v/>
      </c>
      <c r="J93" s="99" t="str">
        <f t="shared" si="24"/>
        <v/>
      </c>
      <c r="K93" s="12" t="str">
        <f t="shared" si="25"/>
        <v/>
      </c>
      <c r="L93" s="60"/>
      <c r="M93" s="20" t="str">
        <f t="shared" si="26"/>
        <v/>
      </c>
      <c r="N93" s="10" t="str">
        <f t="shared" si="20"/>
        <v/>
      </c>
      <c r="O93" s="22" t="str">
        <f t="shared" si="27"/>
        <v/>
      </c>
      <c r="P93" s="63"/>
      <c r="Q93" s="21" t="str">
        <f t="shared" si="28"/>
        <v/>
      </c>
      <c r="R93" s="14" t="str">
        <f t="shared" si="21"/>
        <v/>
      </c>
      <c r="S93" s="16" t="str">
        <f t="shared" si="29"/>
        <v/>
      </c>
      <c r="T93" s="88" t="str">
        <f t="shared" si="30"/>
        <v/>
      </c>
      <c r="U93" s="83"/>
      <c r="V93" s="85" t="str">
        <f t="shared" si="31"/>
        <v/>
      </c>
      <c r="W93" s="76" t="str">
        <f t="shared" si="36"/>
        <v/>
      </c>
      <c r="X93" s="86"/>
      <c r="Y93" s="87" t="str">
        <f t="shared" si="32"/>
        <v/>
      </c>
      <c r="Z93" s="122" t="str">
        <f>IF(U93=0,"",(Y93-#REF!))</f>
        <v/>
      </c>
      <c r="AA93" s="109"/>
      <c r="AB93" s="110"/>
      <c r="AC93" s="111" t="str">
        <f t="shared" si="33"/>
        <v/>
      </c>
      <c r="AD93" s="112" t="str">
        <f t="shared" si="34"/>
        <v/>
      </c>
    </row>
    <row r="94" spans="1:30" x14ac:dyDescent="0.25">
      <c r="A94" s="133"/>
      <c r="B94" s="53"/>
      <c r="C94" s="134" t="str">
        <f t="shared" si="22"/>
        <v/>
      </c>
      <c r="D94" s="8" t="str">
        <f t="shared" si="35"/>
        <v/>
      </c>
      <c r="E94" s="57"/>
      <c r="F94" s="34" t="str">
        <f t="shared" si="23"/>
        <v/>
      </c>
      <c r="G94" s="102"/>
      <c r="H94" s="103"/>
      <c r="I94" s="98" t="str">
        <f t="shared" si="19"/>
        <v/>
      </c>
      <c r="J94" s="99" t="str">
        <f t="shared" si="24"/>
        <v/>
      </c>
      <c r="K94" s="12" t="str">
        <f t="shared" si="25"/>
        <v/>
      </c>
      <c r="L94" s="60"/>
      <c r="M94" s="20" t="str">
        <f t="shared" si="26"/>
        <v/>
      </c>
      <c r="N94" s="10" t="str">
        <f t="shared" si="20"/>
        <v/>
      </c>
      <c r="O94" s="22" t="str">
        <f t="shared" si="27"/>
        <v/>
      </c>
      <c r="P94" s="63"/>
      <c r="Q94" s="21" t="str">
        <f t="shared" si="28"/>
        <v/>
      </c>
      <c r="R94" s="14" t="str">
        <f t="shared" si="21"/>
        <v/>
      </c>
      <c r="S94" s="16" t="str">
        <f t="shared" si="29"/>
        <v/>
      </c>
      <c r="T94" s="88" t="str">
        <f t="shared" si="30"/>
        <v/>
      </c>
      <c r="U94" s="83"/>
      <c r="V94" s="85" t="str">
        <f t="shared" si="31"/>
        <v/>
      </c>
      <c r="W94" s="76" t="str">
        <f t="shared" si="36"/>
        <v/>
      </c>
      <c r="X94" s="86"/>
      <c r="Y94" s="87" t="str">
        <f t="shared" si="32"/>
        <v/>
      </c>
      <c r="Z94" s="122" t="str">
        <f>IF(U94=0,"",(Y94-#REF!))</f>
        <v/>
      </c>
      <c r="AA94" s="109"/>
      <c r="AB94" s="110"/>
      <c r="AC94" s="111" t="str">
        <f t="shared" si="33"/>
        <v/>
      </c>
      <c r="AD94" s="112" t="str">
        <f t="shared" si="34"/>
        <v/>
      </c>
    </row>
    <row r="95" spans="1:30" x14ac:dyDescent="0.25">
      <c r="A95" s="133"/>
      <c r="B95" s="53"/>
      <c r="C95" s="134" t="str">
        <f t="shared" si="22"/>
        <v/>
      </c>
      <c r="D95" s="8" t="str">
        <f t="shared" si="35"/>
        <v/>
      </c>
      <c r="E95" s="57"/>
      <c r="F95" s="34" t="str">
        <f t="shared" si="23"/>
        <v/>
      </c>
      <c r="G95" s="102"/>
      <c r="H95" s="103"/>
      <c r="I95" s="98" t="str">
        <f t="shared" si="19"/>
        <v/>
      </c>
      <c r="J95" s="99" t="str">
        <f t="shared" si="24"/>
        <v/>
      </c>
      <c r="K95" s="12" t="str">
        <f t="shared" si="25"/>
        <v/>
      </c>
      <c r="L95" s="60"/>
      <c r="M95" s="20" t="str">
        <f t="shared" si="26"/>
        <v/>
      </c>
      <c r="N95" s="10" t="str">
        <f t="shared" si="20"/>
        <v/>
      </c>
      <c r="O95" s="22" t="str">
        <f t="shared" si="27"/>
        <v/>
      </c>
      <c r="P95" s="63"/>
      <c r="Q95" s="21" t="str">
        <f t="shared" si="28"/>
        <v/>
      </c>
      <c r="R95" s="14" t="str">
        <f t="shared" si="21"/>
        <v/>
      </c>
      <c r="S95" s="16" t="str">
        <f t="shared" si="29"/>
        <v/>
      </c>
      <c r="T95" s="88" t="str">
        <f t="shared" si="30"/>
        <v/>
      </c>
      <c r="U95" s="83"/>
      <c r="V95" s="85" t="str">
        <f t="shared" si="31"/>
        <v/>
      </c>
      <c r="W95" s="76" t="str">
        <f t="shared" si="36"/>
        <v/>
      </c>
      <c r="X95" s="86"/>
      <c r="Y95" s="87" t="str">
        <f t="shared" si="32"/>
        <v/>
      </c>
      <c r="Z95" s="122" t="str">
        <f>IF(U95=0,"",(Y95-#REF!))</f>
        <v/>
      </c>
      <c r="AA95" s="109"/>
      <c r="AB95" s="110"/>
      <c r="AC95" s="111" t="str">
        <f t="shared" si="33"/>
        <v/>
      </c>
      <c r="AD95" s="112" t="str">
        <f t="shared" si="34"/>
        <v/>
      </c>
    </row>
    <row r="96" spans="1:30" x14ac:dyDescent="0.25">
      <c r="A96" s="133"/>
      <c r="B96" s="53"/>
      <c r="C96" s="134" t="str">
        <f t="shared" si="22"/>
        <v/>
      </c>
      <c r="D96" s="8" t="str">
        <f t="shared" si="35"/>
        <v/>
      </c>
      <c r="E96" s="57"/>
      <c r="F96" s="34" t="str">
        <f t="shared" si="23"/>
        <v/>
      </c>
      <c r="G96" s="102"/>
      <c r="H96" s="103"/>
      <c r="I96" s="98" t="str">
        <f t="shared" si="19"/>
        <v/>
      </c>
      <c r="J96" s="99" t="str">
        <f t="shared" si="24"/>
        <v/>
      </c>
      <c r="K96" s="12" t="str">
        <f t="shared" si="25"/>
        <v/>
      </c>
      <c r="L96" s="60"/>
      <c r="M96" s="20" t="str">
        <f t="shared" si="26"/>
        <v/>
      </c>
      <c r="N96" s="10" t="str">
        <f t="shared" si="20"/>
        <v/>
      </c>
      <c r="O96" s="22" t="str">
        <f t="shared" si="27"/>
        <v/>
      </c>
      <c r="P96" s="63"/>
      <c r="Q96" s="21" t="str">
        <f t="shared" si="28"/>
        <v/>
      </c>
      <c r="R96" s="14" t="str">
        <f t="shared" si="21"/>
        <v/>
      </c>
      <c r="S96" s="16" t="str">
        <f t="shared" si="29"/>
        <v/>
      </c>
      <c r="T96" s="88" t="str">
        <f t="shared" si="30"/>
        <v/>
      </c>
      <c r="U96" s="83"/>
      <c r="V96" s="85" t="str">
        <f t="shared" si="31"/>
        <v/>
      </c>
      <c r="W96" s="76" t="str">
        <f t="shared" si="36"/>
        <v/>
      </c>
      <c r="X96" s="86"/>
      <c r="Y96" s="87" t="str">
        <f t="shared" si="32"/>
        <v/>
      </c>
      <c r="Z96" s="122" t="str">
        <f>IF(U96=0,"",(Y96-#REF!))</f>
        <v/>
      </c>
      <c r="AA96" s="109"/>
      <c r="AB96" s="110"/>
      <c r="AC96" s="111" t="str">
        <f t="shared" si="33"/>
        <v/>
      </c>
      <c r="AD96" s="112" t="str">
        <f t="shared" si="34"/>
        <v/>
      </c>
    </row>
    <row r="97" spans="1:30" x14ac:dyDescent="0.25">
      <c r="A97" s="133"/>
      <c r="B97" s="53"/>
      <c r="C97" s="134" t="str">
        <f t="shared" si="22"/>
        <v/>
      </c>
      <c r="D97" s="8" t="str">
        <f t="shared" si="35"/>
        <v/>
      </c>
      <c r="E97" s="57"/>
      <c r="F97" s="34" t="str">
        <f t="shared" si="23"/>
        <v/>
      </c>
      <c r="G97" s="102"/>
      <c r="H97" s="103"/>
      <c r="I97" s="98" t="str">
        <f t="shared" si="19"/>
        <v/>
      </c>
      <c r="J97" s="99" t="str">
        <f t="shared" si="24"/>
        <v/>
      </c>
      <c r="K97" s="12" t="str">
        <f t="shared" si="25"/>
        <v/>
      </c>
      <c r="L97" s="60"/>
      <c r="M97" s="20" t="str">
        <f t="shared" si="26"/>
        <v/>
      </c>
      <c r="N97" s="10" t="str">
        <f t="shared" si="20"/>
        <v/>
      </c>
      <c r="O97" s="22" t="str">
        <f t="shared" si="27"/>
        <v/>
      </c>
      <c r="P97" s="63"/>
      <c r="Q97" s="21" t="str">
        <f t="shared" si="28"/>
        <v/>
      </c>
      <c r="R97" s="14" t="str">
        <f t="shared" si="21"/>
        <v/>
      </c>
      <c r="S97" s="16" t="str">
        <f t="shared" si="29"/>
        <v/>
      </c>
      <c r="T97" s="88" t="str">
        <f t="shared" si="30"/>
        <v/>
      </c>
      <c r="U97" s="83"/>
      <c r="V97" s="85" t="str">
        <f t="shared" si="31"/>
        <v/>
      </c>
      <c r="W97" s="76" t="str">
        <f t="shared" si="36"/>
        <v/>
      </c>
      <c r="X97" s="86"/>
      <c r="Y97" s="87" t="str">
        <f t="shared" si="32"/>
        <v/>
      </c>
      <c r="Z97" s="122" t="str">
        <f>IF(U97=0,"",(Y97-#REF!))</f>
        <v/>
      </c>
      <c r="AA97" s="109"/>
      <c r="AB97" s="110"/>
      <c r="AC97" s="111" t="str">
        <f t="shared" si="33"/>
        <v/>
      </c>
      <c r="AD97" s="112" t="str">
        <f t="shared" si="34"/>
        <v/>
      </c>
    </row>
    <row r="98" spans="1:30" x14ac:dyDescent="0.25">
      <c r="A98" s="133"/>
      <c r="B98" s="53"/>
      <c r="C98" s="134" t="str">
        <f t="shared" si="22"/>
        <v/>
      </c>
      <c r="D98" s="8" t="str">
        <f t="shared" si="35"/>
        <v/>
      </c>
      <c r="E98" s="57"/>
      <c r="F98" s="34" t="str">
        <f t="shared" si="23"/>
        <v/>
      </c>
      <c r="G98" s="102"/>
      <c r="H98" s="103"/>
      <c r="I98" s="98" t="str">
        <f t="shared" si="19"/>
        <v/>
      </c>
      <c r="J98" s="99" t="str">
        <f t="shared" si="24"/>
        <v/>
      </c>
      <c r="K98" s="12" t="str">
        <f t="shared" si="25"/>
        <v/>
      </c>
      <c r="L98" s="60"/>
      <c r="M98" s="20" t="str">
        <f t="shared" si="26"/>
        <v/>
      </c>
      <c r="N98" s="10" t="str">
        <f t="shared" si="20"/>
        <v/>
      </c>
      <c r="O98" s="22" t="str">
        <f t="shared" si="27"/>
        <v/>
      </c>
      <c r="P98" s="63"/>
      <c r="Q98" s="21" t="str">
        <f t="shared" si="28"/>
        <v/>
      </c>
      <c r="R98" s="14" t="str">
        <f t="shared" si="21"/>
        <v/>
      </c>
      <c r="S98" s="16" t="str">
        <f t="shared" si="29"/>
        <v/>
      </c>
      <c r="T98" s="88" t="str">
        <f t="shared" si="30"/>
        <v/>
      </c>
      <c r="U98" s="83"/>
      <c r="V98" s="85" t="str">
        <f t="shared" si="31"/>
        <v/>
      </c>
      <c r="W98" s="76" t="str">
        <f t="shared" si="36"/>
        <v/>
      </c>
      <c r="X98" s="86"/>
      <c r="Y98" s="87" t="str">
        <f t="shared" si="32"/>
        <v/>
      </c>
      <c r="Z98" s="122" t="str">
        <f>IF(U98=0,"",(Y98-#REF!))</f>
        <v/>
      </c>
      <c r="AA98" s="109"/>
      <c r="AB98" s="110"/>
      <c r="AC98" s="111" t="str">
        <f t="shared" si="33"/>
        <v/>
      </c>
      <c r="AD98" s="112" t="str">
        <f t="shared" si="34"/>
        <v/>
      </c>
    </row>
    <row r="99" spans="1:30" x14ac:dyDescent="0.25">
      <c r="A99" s="135"/>
      <c r="B99" s="56"/>
      <c r="C99" s="108" t="str">
        <f t="shared" si="22"/>
        <v/>
      </c>
      <c r="D99" s="9" t="str">
        <f t="shared" si="35"/>
        <v/>
      </c>
      <c r="E99" s="58"/>
      <c r="F99" s="35" t="str">
        <f t="shared" si="23"/>
        <v/>
      </c>
      <c r="G99" s="104"/>
      <c r="H99" s="105"/>
      <c r="I99" s="100" t="str">
        <f t="shared" si="19"/>
        <v/>
      </c>
      <c r="J99" s="101" t="str">
        <f t="shared" si="24"/>
        <v/>
      </c>
      <c r="K99" s="13" t="str">
        <f t="shared" si="25"/>
        <v/>
      </c>
      <c r="L99" s="62"/>
      <c r="M99" s="30" t="str">
        <f t="shared" si="26"/>
        <v/>
      </c>
      <c r="N99" s="11" t="str">
        <f t="shared" si="20"/>
        <v/>
      </c>
      <c r="O99" s="23" t="str">
        <f t="shared" si="27"/>
        <v/>
      </c>
      <c r="P99" s="64"/>
      <c r="Q99" s="31" t="str">
        <f t="shared" si="28"/>
        <v/>
      </c>
      <c r="R99" s="32" t="str">
        <f t="shared" si="21"/>
        <v/>
      </c>
      <c r="S99" s="33" t="str">
        <f t="shared" si="29"/>
        <v/>
      </c>
      <c r="T99" s="89" t="str">
        <f t="shared" si="30"/>
        <v/>
      </c>
      <c r="U99" s="90"/>
      <c r="V99" s="92" t="str">
        <f t="shared" si="31"/>
        <v/>
      </c>
      <c r="W99" s="93" t="str">
        <f t="shared" si="36"/>
        <v/>
      </c>
      <c r="X99" s="94"/>
      <c r="Y99" s="95" t="str">
        <f t="shared" si="32"/>
        <v/>
      </c>
      <c r="Z99" s="123" t="str">
        <f>IF(U99=0,"",(Y99-#REF!))</f>
        <v/>
      </c>
      <c r="AA99" s="118"/>
      <c r="AB99" s="119"/>
      <c r="AC99" s="120" t="str">
        <f t="shared" si="33"/>
        <v/>
      </c>
      <c r="AD99" s="121" t="str">
        <f t="shared" si="34"/>
        <v/>
      </c>
    </row>
  </sheetData>
  <sheetProtection algorithmName="SHA-512" hashValue="FjbJAJpv473W15USUkmVqWkugyUeFAj0vJxaDtpOIDx713YByLfPwO0jupvAVbkOK0HuyQONwTXIiZccdPU3yw==" saltValue="wMhC8D3YEMuztCkD6uExLA==" spinCount="100000" sheet="1" objects="1" scenarios="1"/>
  <mergeCells count="39">
    <mergeCell ref="X5:X6"/>
    <mergeCell ref="Y5:Y6"/>
    <mergeCell ref="Z5:Z6"/>
    <mergeCell ref="K4:S4"/>
    <mergeCell ref="G4:J4"/>
    <mergeCell ref="P5:P6"/>
    <mergeCell ref="Q5:Q6"/>
    <mergeCell ref="R5:R6"/>
    <mergeCell ref="S5:S6"/>
    <mergeCell ref="T4:Z4"/>
    <mergeCell ref="T5:T6"/>
    <mergeCell ref="U5:U6"/>
    <mergeCell ref="V5:V6"/>
    <mergeCell ref="W5:W6"/>
    <mergeCell ref="J5:J6"/>
    <mergeCell ref="K5:K6"/>
    <mergeCell ref="L5:L6"/>
    <mergeCell ref="M5:M6"/>
    <mergeCell ref="N5:N6"/>
    <mergeCell ref="O5:O6"/>
    <mergeCell ref="D4:F4"/>
    <mergeCell ref="F5:F6"/>
    <mergeCell ref="G5:H5"/>
    <mergeCell ref="I5:I6"/>
    <mergeCell ref="A5:A6"/>
    <mergeCell ref="B5:B6"/>
    <mergeCell ref="C5:C6"/>
    <mergeCell ref="D5:D6"/>
    <mergeCell ref="E5:E6"/>
    <mergeCell ref="AA4:AD4"/>
    <mergeCell ref="AA5:AA6"/>
    <mergeCell ref="AB5:AB6"/>
    <mergeCell ref="AC5:AC6"/>
    <mergeCell ref="AD5:AD6"/>
    <mergeCell ref="A1:F1"/>
    <mergeCell ref="A2:C2"/>
    <mergeCell ref="D2:F2"/>
    <mergeCell ref="A3:C3"/>
    <mergeCell ref="D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8"/>
  <sheetViews>
    <sheetView zoomScale="90" zoomScaleNormal="90" workbookViewId="0">
      <pane ySplit="6" topLeftCell="A7" activePane="bottomLeft" state="frozen"/>
      <selection activeCell="D1" sqref="D1"/>
      <selection pane="bottomLeft" activeCell="A8" sqref="A8"/>
    </sheetView>
  </sheetViews>
  <sheetFormatPr defaultColWidth="8.85546875" defaultRowHeight="12.75" x14ac:dyDescent="0.2"/>
  <cols>
    <col min="1" max="1" width="6.85546875" style="2" customWidth="1"/>
    <col min="2" max="2" width="10.7109375" style="5" customWidth="1"/>
    <col min="3" max="3" width="9.28515625" style="2" customWidth="1"/>
    <col min="4" max="5" width="10.28515625" style="3" customWidth="1"/>
    <col min="6" max="6" width="10.7109375" style="7" customWidth="1"/>
    <col min="7" max="7" width="7.140625" style="1" customWidth="1"/>
    <col min="8" max="8" width="7.5703125" style="1" customWidth="1"/>
    <col min="9" max="9" width="9.7109375" style="1" customWidth="1"/>
    <col min="10" max="10" width="11.5703125" style="1" customWidth="1"/>
    <col min="11" max="11" width="8.28515625" style="1" customWidth="1"/>
    <col min="12" max="12" width="7.85546875" style="6" customWidth="1"/>
    <col min="13" max="13" width="10.5703125" style="7" customWidth="1"/>
    <col min="14" max="14" width="3.42578125" style="24" customWidth="1"/>
    <col min="15" max="16" width="7.7109375" style="1" customWidth="1"/>
    <col min="17" max="17" width="10.5703125" style="1" customWidth="1"/>
    <col min="18" max="18" width="2.7109375" style="25" customWidth="1"/>
    <col min="19" max="19" width="11.140625" style="1" customWidth="1"/>
    <col min="20" max="20" width="8.7109375" style="45" customWidth="1"/>
    <col min="21" max="21" width="7.5703125" style="2" customWidth="1"/>
    <col min="22" max="22" width="7" style="2" customWidth="1"/>
    <col min="23" max="23" width="8" style="2" customWidth="1"/>
    <col min="24" max="24" width="7.7109375" style="2" customWidth="1"/>
    <col min="25" max="25" width="8.85546875" style="2" customWidth="1"/>
    <col min="26" max="26" width="8.5703125" style="2" customWidth="1"/>
    <col min="27" max="27" width="9" style="7" customWidth="1"/>
    <col min="28" max="28" width="8.28515625" style="7" customWidth="1"/>
    <col min="29" max="29" width="9.5703125" style="2" customWidth="1"/>
    <col min="30" max="30" width="9.28515625" style="48" customWidth="1"/>
    <col min="31" max="16384" width="8.85546875" style="2"/>
  </cols>
  <sheetData>
    <row r="1" spans="1:34" ht="15" customHeight="1" x14ac:dyDescent="0.25">
      <c r="A1" s="217" t="s">
        <v>46</v>
      </c>
      <c r="B1" s="218"/>
      <c r="C1" s="218"/>
      <c r="D1" s="218"/>
      <c r="E1" s="218"/>
      <c r="F1" s="219"/>
    </row>
    <row r="2" spans="1:34" ht="15" customHeight="1" x14ac:dyDescent="0.25">
      <c r="A2" s="220" t="s">
        <v>47</v>
      </c>
      <c r="B2" s="221"/>
      <c r="C2" s="222"/>
      <c r="D2" s="220" t="s">
        <v>48</v>
      </c>
      <c r="E2" s="221"/>
      <c r="F2" s="222"/>
      <c r="U2" s="39"/>
      <c r="V2" s="39"/>
    </row>
    <row r="3" spans="1:34" ht="15" customHeight="1" x14ac:dyDescent="0.25">
      <c r="A3" s="223"/>
      <c r="B3" s="224"/>
      <c r="C3" s="225"/>
      <c r="D3" s="226" t="str">
        <f>IF($A$3=0,"",(+$A$3*7.48052))</f>
        <v/>
      </c>
      <c r="E3" s="227"/>
      <c r="F3" s="228"/>
    </row>
    <row r="4" spans="1:34" s="15" customFormat="1" ht="29.25" customHeight="1" x14ac:dyDescent="0.25">
      <c r="A4" s="79"/>
      <c r="B4" s="80"/>
      <c r="C4" s="130"/>
      <c r="D4" s="256" t="s">
        <v>25</v>
      </c>
      <c r="E4" s="257"/>
      <c r="F4" s="258"/>
      <c r="G4" s="259" t="s">
        <v>26</v>
      </c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1"/>
      <c r="T4" s="142">
        <v>2</v>
      </c>
      <c r="U4" s="78" t="s">
        <v>28</v>
      </c>
      <c r="V4" s="306" t="s">
        <v>27</v>
      </c>
      <c r="W4" s="306"/>
      <c r="X4" s="306"/>
      <c r="Y4" s="306"/>
      <c r="Z4" s="306"/>
      <c r="AA4" s="306"/>
      <c r="AB4" s="306"/>
      <c r="AC4" s="77">
        <v>2.5</v>
      </c>
      <c r="AD4" s="44" t="s">
        <v>21</v>
      </c>
      <c r="AE4" s="229" t="s">
        <v>38</v>
      </c>
      <c r="AF4" s="230"/>
      <c r="AG4" s="230"/>
      <c r="AH4" s="231"/>
    </row>
    <row r="5" spans="1:34" s="4" customFormat="1" ht="14.25" customHeight="1" x14ac:dyDescent="0.25">
      <c r="A5" s="238" t="s">
        <v>1</v>
      </c>
      <c r="B5" s="240" t="s">
        <v>0</v>
      </c>
      <c r="C5" s="242" t="s">
        <v>3</v>
      </c>
      <c r="D5" s="244" t="s">
        <v>2</v>
      </c>
      <c r="E5" s="246" t="s">
        <v>4</v>
      </c>
      <c r="F5" s="262" t="s">
        <v>14</v>
      </c>
      <c r="G5" s="264" t="s">
        <v>12</v>
      </c>
      <c r="H5" s="265"/>
      <c r="I5" s="266" t="s">
        <v>19</v>
      </c>
      <c r="J5" s="248" t="s">
        <v>18</v>
      </c>
      <c r="K5" s="268" t="s">
        <v>6</v>
      </c>
      <c r="L5" s="270" t="s">
        <v>24</v>
      </c>
      <c r="M5" s="272" t="s">
        <v>15</v>
      </c>
      <c r="N5" s="254"/>
      <c r="O5" s="268" t="s">
        <v>9</v>
      </c>
      <c r="P5" s="274" t="s">
        <v>10</v>
      </c>
      <c r="Q5" s="248" t="s">
        <v>17</v>
      </c>
      <c r="R5" s="250"/>
      <c r="S5" s="252" t="s">
        <v>16</v>
      </c>
      <c r="T5" s="300" t="s">
        <v>43</v>
      </c>
      <c r="U5" s="307" t="s">
        <v>13</v>
      </c>
      <c r="V5" s="307"/>
      <c r="W5" s="302" t="s">
        <v>6</v>
      </c>
      <c r="X5" s="302" t="s">
        <v>7</v>
      </c>
      <c r="Y5" s="304" t="s">
        <v>8</v>
      </c>
      <c r="Z5" s="302" t="s">
        <v>9</v>
      </c>
      <c r="AA5" s="310" t="s">
        <v>10</v>
      </c>
      <c r="AB5" s="312" t="s">
        <v>20</v>
      </c>
      <c r="AC5" s="304" t="s">
        <v>11</v>
      </c>
      <c r="AD5" s="308" t="s">
        <v>5</v>
      </c>
      <c r="AE5" s="232" t="s">
        <v>39</v>
      </c>
      <c r="AF5" s="234" t="s">
        <v>40</v>
      </c>
      <c r="AG5" s="234" t="s">
        <v>41</v>
      </c>
      <c r="AH5" s="236" t="s">
        <v>32</v>
      </c>
    </row>
    <row r="6" spans="1:34" s="4" customFormat="1" ht="26.65" customHeight="1" x14ac:dyDescent="0.25">
      <c r="A6" s="239"/>
      <c r="B6" s="241"/>
      <c r="C6" s="243"/>
      <c r="D6" s="245"/>
      <c r="E6" s="247"/>
      <c r="F6" s="263"/>
      <c r="G6" s="74" t="s">
        <v>22</v>
      </c>
      <c r="H6" s="19" t="s">
        <v>23</v>
      </c>
      <c r="I6" s="267"/>
      <c r="J6" s="249"/>
      <c r="K6" s="269"/>
      <c r="L6" s="271"/>
      <c r="M6" s="273"/>
      <c r="N6" s="255"/>
      <c r="O6" s="269"/>
      <c r="P6" s="275"/>
      <c r="Q6" s="249"/>
      <c r="R6" s="251"/>
      <c r="S6" s="253"/>
      <c r="T6" s="301"/>
      <c r="U6" s="37" t="s">
        <v>22</v>
      </c>
      <c r="V6" s="37" t="s">
        <v>23</v>
      </c>
      <c r="W6" s="303"/>
      <c r="X6" s="303"/>
      <c r="Y6" s="305"/>
      <c r="Z6" s="303"/>
      <c r="AA6" s="311"/>
      <c r="AB6" s="313"/>
      <c r="AC6" s="305"/>
      <c r="AD6" s="309"/>
      <c r="AE6" s="233"/>
      <c r="AF6" s="235"/>
      <c r="AG6" s="235"/>
      <c r="AH6" s="237"/>
    </row>
    <row r="7" spans="1:34" ht="15" customHeight="1" x14ac:dyDescent="0.25">
      <c r="A7" s="52" t="s">
        <v>29</v>
      </c>
      <c r="B7" s="53"/>
      <c r="C7" s="52">
        <v>1</v>
      </c>
      <c r="D7" s="145">
        <v>0</v>
      </c>
      <c r="E7" s="57"/>
      <c r="F7" s="34" t="str">
        <f>IF(E7=0,"",(E7-D7)/$C7)</f>
        <v/>
      </c>
      <c r="G7" s="59"/>
      <c r="H7" s="60"/>
      <c r="I7" s="26" t="str">
        <f t="shared" ref="I7:I70" si="0">IF(H7=0,"",1440/(G7+H7))</f>
        <v/>
      </c>
      <c r="J7" s="27" t="str">
        <f>IF(H7=0,"",I7*G7)</f>
        <v/>
      </c>
      <c r="K7" s="144">
        <v>0</v>
      </c>
      <c r="L7" s="60"/>
      <c r="M7" s="20" t="str">
        <f>IF(L7=0,"",+(L7-K7)/$C7)</f>
        <v/>
      </c>
      <c r="N7" s="10" t="str">
        <f t="shared" ref="N7:N70" si="1">IF(M7&gt;I7,"!!!","")</f>
        <v/>
      </c>
      <c r="O7" s="143">
        <v>0</v>
      </c>
      <c r="P7" s="63"/>
      <c r="Q7" s="21" t="str">
        <f>IF(P7=0,"",+(((P7-O7)*60)/$C7))</f>
        <v/>
      </c>
      <c r="R7" s="14" t="str">
        <f t="shared" ref="R7:R70" si="2">IF(Q7&gt;J7,"!!!","")</f>
        <v/>
      </c>
      <c r="S7" s="16" t="str">
        <f>IF(P7=0,"",((P7-O7)*60)/(L7-K7))</f>
        <v/>
      </c>
      <c r="T7" s="46" t="str">
        <f>IF(E7=0,"",(F7*$T$4))</f>
        <v/>
      </c>
      <c r="U7" s="65"/>
      <c r="V7" s="66"/>
      <c r="W7" s="68">
        <v>0</v>
      </c>
      <c r="X7" s="71"/>
      <c r="Y7" s="17" t="str">
        <f>IF(X7=0,"",(X7-W7)/$C7)</f>
        <v/>
      </c>
      <c r="Z7" s="72">
        <v>0</v>
      </c>
      <c r="AA7" s="65"/>
      <c r="AB7" s="18" t="str">
        <f>IF(AA7=0,"",((AA7-Z7)/$C7)*60)</f>
        <v/>
      </c>
      <c r="AC7" s="17" t="str">
        <f t="shared" ref="AC7:AC11" si="3">IF(AA7=0,"",((AA7-Z7)*60)/(X7-W7))</f>
        <v/>
      </c>
      <c r="AD7" s="49" t="str">
        <f>IF(AA7=0,"",AB7*$AC$4)</f>
        <v/>
      </c>
      <c r="AE7" s="109"/>
      <c r="AF7" s="110"/>
      <c r="AG7" s="111" t="str">
        <f>IF(AE7=0,"",M7/AE7)</f>
        <v/>
      </c>
      <c r="AH7" s="112" t="str">
        <f>IF(AF7=0,"",(AF7/60)*AG7)</f>
        <v/>
      </c>
    </row>
    <row r="8" spans="1:34" ht="15" customHeight="1" x14ac:dyDescent="0.25">
      <c r="A8" s="52"/>
      <c r="B8" s="53"/>
      <c r="C8" s="51" t="str">
        <f t="shared" ref="C8:C39" si="4">IF(B8=0,"",(DATEDIF(B7,B8,"D")))</f>
        <v/>
      </c>
      <c r="D8" s="8" t="str">
        <f>IF(E8=0,"",E7)</f>
        <v/>
      </c>
      <c r="E8" s="57"/>
      <c r="F8" s="34" t="str">
        <f t="shared" ref="F8:F71" si="5">IF(E8=0,"",(E8-D8)/$C8)</f>
        <v/>
      </c>
      <c r="G8" s="59"/>
      <c r="H8" s="60"/>
      <c r="I8" s="26" t="str">
        <f t="shared" si="0"/>
        <v/>
      </c>
      <c r="J8" s="27" t="str">
        <f t="shared" ref="J8:J71" si="6">IF(H8=0,"",I8*G8)</f>
        <v/>
      </c>
      <c r="K8" s="12" t="str">
        <f t="shared" ref="K8:K70" si="7">IF(L8=0,"",L7)</f>
        <v/>
      </c>
      <c r="L8" s="60"/>
      <c r="M8" s="20" t="str">
        <f t="shared" ref="M8:M71" si="8">IF(L8=0,"",+(L8-K8)/$C8)</f>
        <v/>
      </c>
      <c r="N8" s="10" t="str">
        <f t="shared" si="1"/>
        <v/>
      </c>
      <c r="O8" s="22" t="str">
        <f t="shared" ref="O8:O70" si="9">IF(P8=0,"",P7)</f>
        <v/>
      </c>
      <c r="P8" s="63"/>
      <c r="Q8" s="21" t="str">
        <f t="shared" ref="Q8:Q71" si="10">IF(P8=0,"",+(((P8-O8)*60)/$C8))</f>
        <v/>
      </c>
      <c r="R8" s="14" t="str">
        <f t="shared" si="2"/>
        <v/>
      </c>
      <c r="S8" s="16" t="str">
        <f t="shared" ref="S8:S71" si="11">IF(P8=0,"",((P8-O8)*60)/(L8-K8))</f>
        <v/>
      </c>
      <c r="T8" s="46" t="str">
        <f t="shared" ref="T8:T71" si="12">IF(E8=0,"",(F8*$T$4))</f>
        <v/>
      </c>
      <c r="U8" s="65"/>
      <c r="V8" s="66"/>
      <c r="W8" s="38" t="str">
        <f>IF(X8=0,"",X7)</f>
        <v/>
      </c>
      <c r="X8" s="71"/>
      <c r="Y8" s="17" t="str">
        <f t="shared" ref="Y8:Y71" si="13">IF(X8=0,"",(X8-W8)/$C8)</f>
        <v/>
      </c>
      <c r="Z8" s="36" t="str">
        <f>IF(AA8=0,"",AA7)</f>
        <v/>
      </c>
      <c r="AA8" s="65"/>
      <c r="AB8" s="18" t="str">
        <f t="shared" ref="AB8:AB71" si="14">IF(AA8=0,"",((AA8-Z8)/$C8)*60)</f>
        <v/>
      </c>
      <c r="AC8" s="17" t="str">
        <f t="shared" si="3"/>
        <v/>
      </c>
      <c r="AD8" s="49" t="str">
        <f t="shared" ref="AD8:AD70" si="15">IF(AA8=0,"",AB8*$AC$4)</f>
        <v/>
      </c>
      <c r="AE8" s="109"/>
      <c r="AF8" s="110"/>
      <c r="AG8" s="111" t="str">
        <f t="shared" ref="AG8:AG71" si="16">IF(AE8=0,"",M8/AE8)</f>
        <v/>
      </c>
      <c r="AH8" s="112" t="str">
        <f t="shared" ref="AH8:AH71" si="17">IF(AF8=0,"",(AF8/60)*AG8)</f>
        <v/>
      </c>
    </row>
    <row r="9" spans="1:34" ht="15" customHeight="1" x14ac:dyDescent="0.25">
      <c r="A9" s="52"/>
      <c r="B9" s="53"/>
      <c r="C9" s="51" t="str">
        <f t="shared" si="4"/>
        <v/>
      </c>
      <c r="D9" s="8" t="str">
        <f t="shared" ref="D9:D72" si="18">IF(E9=0,"",E8)</f>
        <v/>
      </c>
      <c r="E9" s="57"/>
      <c r="F9" s="34" t="str">
        <f t="shared" si="5"/>
        <v/>
      </c>
      <c r="G9" s="59"/>
      <c r="H9" s="60"/>
      <c r="I9" s="26" t="str">
        <f t="shared" si="0"/>
        <v/>
      </c>
      <c r="J9" s="27" t="str">
        <f t="shared" si="6"/>
        <v/>
      </c>
      <c r="K9" s="12" t="str">
        <f t="shared" si="7"/>
        <v/>
      </c>
      <c r="L9" s="60"/>
      <c r="M9" s="20" t="str">
        <f t="shared" si="8"/>
        <v/>
      </c>
      <c r="N9" s="10" t="str">
        <f t="shared" si="1"/>
        <v/>
      </c>
      <c r="O9" s="22" t="str">
        <f t="shared" si="9"/>
        <v/>
      </c>
      <c r="P9" s="63"/>
      <c r="Q9" s="21" t="str">
        <f t="shared" si="10"/>
        <v/>
      </c>
      <c r="R9" s="14" t="str">
        <f t="shared" si="2"/>
        <v/>
      </c>
      <c r="S9" s="16" t="str">
        <f t="shared" si="11"/>
        <v/>
      </c>
      <c r="T9" s="46" t="str">
        <f t="shared" si="12"/>
        <v/>
      </c>
      <c r="U9" s="65"/>
      <c r="V9" s="66"/>
      <c r="W9" s="38" t="str">
        <f>IF(X9=0,"",X8)</f>
        <v/>
      </c>
      <c r="X9" s="71"/>
      <c r="Y9" s="17" t="str">
        <f t="shared" si="13"/>
        <v/>
      </c>
      <c r="Z9" s="36" t="str">
        <f>IF(AA9=0,"",AA8)</f>
        <v/>
      </c>
      <c r="AA9" s="65"/>
      <c r="AB9" s="18" t="str">
        <f t="shared" si="14"/>
        <v/>
      </c>
      <c r="AC9" s="17" t="str">
        <f t="shared" si="3"/>
        <v/>
      </c>
      <c r="AD9" s="49" t="str">
        <f t="shared" si="15"/>
        <v/>
      </c>
      <c r="AE9" s="109"/>
      <c r="AF9" s="110"/>
      <c r="AG9" s="111" t="str">
        <f t="shared" si="16"/>
        <v/>
      </c>
      <c r="AH9" s="112" t="str">
        <f t="shared" si="17"/>
        <v/>
      </c>
    </row>
    <row r="10" spans="1:34" ht="15" customHeight="1" x14ac:dyDescent="0.25">
      <c r="A10" s="52"/>
      <c r="B10" s="53"/>
      <c r="C10" s="51" t="str">
        <f t="shared" si="4"/>
        <v/>
      </c>
      <c r="D10" s="8" t="str">
        <f t="shared" si="18"/>
        <v/>
      </c>
      <c r="E10" s="57"/>
      <c r="F10" s="34" t="str">
        <f t="shared" si="5"/>
        <v/>
      </c>
      <c r="G10" s="59"/>
      <c r="H10" s="60"/>
      <c r="I10" s="26" t="str">
        <f t="shared" si="0"/>
        <v/>
      </c>
      <c r="J10" s="27" t="str">
        <f t="shared" si="6"/>
        <v/>
      </c>
      <c r="K10" s="12" t="str">
        <f t="shared" si="7"/>
        <v/>
      </c>
      <c r="L10" s="60"/>
      <c r="M10" s="20" t="str">
        <f t="shared" si="8"/>
        <v/>
      </c>
      <c r="N10" s="10" t="str">
        <f t="shared" si="1"/>
        <v/>
      </c>
      <c r="O10" s="22" t="str">
        <f t="shared" si="9"/>
        <v/>
      </c>
      <c r="P10" s="63"/>
      <c r="Q10" s="21" t="str">
        <f t="shared" si="10"/>
        <v/>
      </c>
      <c r="R10" s="14" t="str">
        <f t="shared" si="2"/>
        <v/>
      </c>
      <c r="S10" s="16" t="str">
        <f t="shared" si="11"/>
        <v/>
      </c>
      <c r="T10" s="46" t="str">
        <f t="shared" si="12"/>
        <v/>
      </c>
      <c r="U10" s="65"/>
      <c r="V10" s="66"/>
      <c r="W10" s="38" t="str">
        <f>IF(X10=0,"",X9)</f>
        <v/>
      </c>
      <c r="X10" s="71"/>
      <c r="Y10" s="17" t="str">
        <f t="shared" si="13"/>
        <v/>
      </c>
      <c r="Z10" s="36" t="str">
        <f>IF(AA10=0,"",AA9)</f>
        <v/>
      </c>
      <c r="AA10" s="65"/>
      <c r="AB10" s="18" t="str">
        <f t="shared" si="14"/>
        <v/>
      </c>
      <c r="AC10" s="17" t="str">
        <f t="shared" si="3"/>
        <v/>
      </c>
      <c r="AD10" s="49" t="str">
        <f t="shared" si="15"/>
        <v/>
      </c>
      <c r="AE10" s="109"/>
      <c r="AF10" s="110"/>
      <c r="AG10" s="111" t="str">
        <f t="shared" si="16"/>
        <v/>
      </c>
      <c r="AH10" s="112" t="str">
        <f t="shared" si="17"/>
        <v/>
      </c>
    </row>
    <row r="11" spans="1:34" ht="15" customHeight="1" x14ac:dyDescent="0.25">
      <c r="A11" s="52"/>
      <c r="B11" s="53"/>
      <c r="C11" s="51" t="str">
        <f t="shared" si="4"/>
        <v/>
      </c>
      <c r="D11" s="8" t="str">
        <f t="shared" si="18"/>
        <v/>
      </c>
      <c r="E11" s="57"/>
      <c r="F11" s="34" t="str">
        <f t="shared" si="5"/>
        <v/>
      </c>
      <c r="G11" s="59"/>
      <c r="H11" s="60"/>
      <c r="I11" s="26" t="str">
        <f t="shared" si="0"/>
        <v/>
      </c>
      <c r="J11" s="27" t="str">
        <f t="shared" si="6"/>
        <v/>
      </c>
      <c r="K11" s="12" t="str">
        <f t="shared" si="7"/>
        <v/>
      </c>
      <c r="L11" s="60"/>
      <c r="M11" s="20" t="str">
        <f t="shared" si="8"/>
        <v/>
      </c>
      <c r="N11" s="10" t="str">
        <f t="shared" si="1"/>
        <v/>
      </c>
      <c r="O11" s="22" t="str">
        <f>IF(P11=0,"",P10)</f>
        <v/>
      </c>
      <c r="P11" s="63"/>
      <c r="Q11" s="21" t="str">
        <f t="shared" si="10"/>
        <v/>
      </c>
      <c r="R11" s="14" t="str">
        <f t="shared" si="2"/>
        <v/>
      </c>
      <c r="S11" s="16" t="str">
        <f t="shared" si="11"/>
        <v/>
      </c>
      <c r="T11" s="46" t="str">
        <f t="shared" si="12"/>
        <v/>
      </c>
      <c r="U11" s="65"/>
      <c r="V11" s="66"/>
      <c r="W11" s="38" t="str">
        <f>IF(X11=0,"",X10)</f>
        <v/>
      </c>
      <c r="X11" s="71"/>
      <c r="Y11" s="17" t="str">
        <f t="shared" si="13"/>
        <v/>
      </c>
      <c r="Z11" s="36" t="str">
        <f>IF(AA11=0,"",AA10)</f>
        <v/>
      </c>
      <c r="AA11" s="65"/>
      <c r="AB11" s="18" t="str">
        <f t="shared" si="14"/>
        <v/>
      </c>
      <c r="AC11" s="17" t="str">
        <f t="shared" si="3"/>
        <v/>
      </c>
      <c r="AD11" s="49" t="str">
        <f t="shared" si="15"/>
        <v/>
      </c>
      <c r="AE11" s="109"/>
      <c r="AF11" s="110"/>
      <c r="AG11" s="111" t="str">
        <f t="shared" si="16"/>
        <v/>
      </c>
      <c r="AH11" s="112" t="str">
        <f t="shared" si="17"/>
        <v/>
      </c>
    </row>
    <row r="12" spans="1:34" ht="15" customHeight="1" x14ac:dyDescent="0.25">
      <c r="A12" s="52"/>
      <c r="B12" s="54"/>
      <c r="C12" s="51" t="str">
        <f t="shared" si="4"/>
        <v/>
      </c>
      <c r="D12" s="8" t="str">
        <f t="shared" si="18"/>
        <v/>
      </c>
      <c r="E12" s="57"/>
      <c r="F12" s="34" t="str">
        <f t="shared" si="5"/>
        <v/>
      </c>
      <c r="G12" s="59"/>
      <c r="H12" s="60"/>
      <c r="I12" s="26" t="str">
        <f t="shared" si="0"/>
        <v/>
      </c>
      <c r="J12" s="27" t="str">
        <f t="shared" si="6"/>
        <v/>
      </c>
      <c r="K12" s="12" t="str">
        <f t="shared" si="7"/>
        <v/>
      </c>
      <c r="L12" s="60"/>
      <c r="M12" s="20" t="str">
        <f t="shared" si="8"/>
        <v/>
      </c>
      <c r="N12" s="10" t="str">
        <f t="shared" si="1"/>
        <v/>
      </c>
      <c r="O12" s="22" t="str">
        <f t="shared" si="9"/>
        <v/>
      </c>
      <c r="P12" s="63"/>
      <c r="Q12" s="21" t="str">
        <f t="shared" si="10"/>
        <v/>
      </c>
      <c r="R12" s="14" t="str">
        <f t="shared" si="2"/>
        <v/>
      </c>
      <c r="S12" s="16" t="str">
        <f t="shared" si="11"/>
        <v/>
      </c>
      <c r="T12" s="46" t="str">
        <f t="shared" si="12"/>
        <v/>
      </c>
      <c r="U12" s="67"/>
      <c r="V12" s="68"/>
      <c r="W12" s="38" t="str">
        <f t="shared" ref="W12:W75" si="19">IF(X12=0,"",X11)</f>
        <v/>
      </c>
      <c r="X12" s="71"/>
      <c r="Y12" s="17" t="str">
        <f t="shared" si="13"/>
        <v/>
      </c>
      <c r="Z12" s="36" t="str">
        <f t="shared" ref="Z12:Z75" si="20">IF(AA12=0,"",AA11)</f>
        <v/>
      </c>
      <c r="AA12" s="72"/>
      <c r="AB12" s="18" t="str">
        <f t="shared" si="14"/>
        <v/>
      </c>
      <c r="AC12" s="17" t="str">
        <f t="shared" ref="AC12:AC75" si="21">IF(AA12=0,"",((AA12-Z12)*60)/(X12-W12))</f>
        <v/>
      </c>
      <c r="AD12" s="49" t="str">
        <f t="shared" si="15"/>
        <v/>
      </c>
      <c r="AE12" s="109"/>
      <c r="AF12" s="110"/>
      <c r="AG12" s="111" t="str">
        <f t="shared" si="16"/>
        <v/>
      </c>
      <c r="AH12" s="112" t="str">
        <f t="shared" si="17"/>
        <v/>
      </c>
    </row>
    <row r="13" spans="1:34" ht="15" customHeight="1" x14ac:dyDescent="0.25">
      <c r="A13" s="52"/>
      <c r="B13" s="53"/>
      <c r="C13" s="51" t="str">
        <f t="shared" si="4"/>
        <v/>
      </c>
      <c r="D13" s="8" t="str">
        <f t="shared" si="18"/>
        <v/>
      </c>
      <c r="E13" s="57"/>
      <c r="F13" s="34" t="str">
        <f t="shared" si="5"/>
        <v/>
      </c>
      <c r="G13" s="59"/>
      <c r="H13" s="60"/>
      <c r="I13" s="26" t="str">
        <f t="shared" si="0"/>
        <v/>
      </c>
      <c r="J13" s="27" t="str">
        <f t="shared" si="6"/>
        <v/>
      </c>
      <c r="K13" s="12" t="str">
        <f t="shared" si="7"/>
        <v/>
      </c>
      <c r="L13" s="60"/>
      <c r="M13" s="20" t="str">
        <f t="shared" si="8"/>
        <v/>
      </c>
      <c r="N13" s="10" t="str">
        <f t="shared" si="1"/>
        <v/>
      </c>
      <c r="O13" s="22" t="str">
        <f t="shared" si="9"/>
        <v/>
      </c>
      <c r="P13" s="63"/>
      <c r="Q13" s="21" t="str">
        <f t="shared" si="10"/>
        <v/>
      </c>
      <c r="R13" s="14" t="str">
        <f t="shared" si="2"/>
        <v/>
      </c>
      <c r="S13" s="16" t="str">
        <f t="shared" si="11"/>
        <v/>
      </c>
      <c r="T13" s="46" t="str">
        <f t="shared" si="12"/>
        <v/>
      </c>
      <c r="U13" s="67"/>
      <c r="V13" s="68"/>
      <c r="W13" s="38" t="str">
        <f t="shared" si="19"/>
        <v/>
      </c>
      <c r="X13" s="67"/>
      <c r="Y13" s="17" t="str">
        <f t="shared" si="13"/>
        <v/>
      </c>
      <c r="Z13" s="36" t="str">
        <f t="shared" si="20"/>
        <v/>
      </c>
      <c r="AA13" s="72"/>
      <c r="AB13" s="18" t="str">
        <f t="shared" si="14"/>
        <v/>
      </c>
      <c r="AC13" s="17" t="str">
        <f t="shared" si="21"/>
        <v/>
      </c>
      <c r="AD13" s="49" t="str">
        <f t="shared" si="15"/>
        <v/>
      </c>
      <c r="AE13" s="109"/>
      <c r="AF13" s="110"/>
      <c r="AG13" s="111" t="str">
        <f t="shared" si="16"/>
        <v/>
      </c>
      <c r="AH13" s="112" t="str">
        <f t="shared" si="17"/>
        <v/>
      </c>
    </row>
    <row r="14" spans="1:34" ht="15" customHeight="1" x14ac:dyDescent="0.25">
      <c r="A14" s="52"/>
      <c r="B14" s="53"/>
      <c r="C14" s="51" t="str">
        <f t="shared" si="4"/>
        <v/>
      </c>
      <c r="D14" s="8" t="str">
        <f t="shared" si="18"/>
        <v/>
      </c>
      <c r="E14" s="57"/>
      <c r="F14" s="34" t="str">
        <f t="shared" si="5"/>
        <v/>
      </c>
      <c r="G14" s="59"/>
      <c r="H14" s="60"/>
      <c r="I14" s="26" t="str">
        <f t="shared" si="0"/>
        <v/>
      </c>
      <c r="J14" s="27" t="str">
        <f t="shared" si="6"/>
        <v/>
      </c>
      <c r="K14" s="12" t="str">
        <f t="shared" si="7"/>
        <v/>
      </c>
      <c r="L14" s="60"/>
      <c r="M14" s="20" t="str">
        <f t="shared" si="8"/>
        <v/>
      </c>
      <c r="N14" s="10" t="str">
        <f t="shared" si="1"/>
        <v/>
      </c>
      <c r="O14" s="22" t="str">
        <f t="shared" si="9"/>
        <v/>
      </c>
      <c r="P14" s="63"/>
      <c r="Q14" s="21" t="str">
        <f t="shared" si="10"/>
        <v/>
      </c>
      <c r="R14" s="14" t="str">
        <f t="shared" si="2"/>
        <v/>
      </c>
      <c r="S14" s="16" t="str">
        <f t="shared" si="11"/>
        <v/>
      </c>
      <c r="T14" s="46" t="str">
        <f t="shared" si="12"/>
        <v/>
      </c>
      <c r="U14" s="67"/>
      <c r="V14" s="68"/>
      <c r="W14" s="38" t="str">
        <f t="shared" si="19"/>
        <v/>
      </c>
      <c r="X14" s="67"/>
      <c r="Y14" s="17" t="str">
        <f t="shared" si="13"/>
        <v/>
      </c>
      <c r="Z14" s="36" t="str">
        <f t="shared" si="20"/>
        <v/>
      </c>
      <c r="AA14" s="72"/>
      <c r="AB14" s="18" t="str">
        <f t="shared" si="14"/>
        <v/>
      </c>
      <c r="AC14" s="17" t="str">
        <f t="shared" si="21"/>
        <v/>
      </c>
      <c r="AD14" s="49" t="str">
        <f t="shared" si="15"/>
        <v/>
      </c>
      <c r="AE14" s="109"/>
      <c r="AF14" s="110"/>
      <c r="AG14" s="111" t="str">
        <f t="shared" si="16"/>
        <v/>
      </c>
      <c r="AH14" s="112" t="str">
        <f t="shared" si="17"/>
        <v/>
      </c>
    </row>
    <row r="15" spans="1:34" ht="15" customHeight="1" x14ac:dyDescent="0.25">
      <c r="A15" s="52"/>
      <c r="B15" s="53"/>
      <c r="C15" s="51" t="str">
        <f t="shared" si="4"/>
        <v/>
      </c>
      <c r="D15" s="8" t="str">
        <f t="shared" si="18"/>
        <v/>
      </c>
      <c r="E15" s="57"/>
      <c r="F15" s="34" t="str">
        <f t="shared" si="5"/>
        <v/>
      </c>
      <c r="G15" s="59"/>
      <c r="H15" s="60"/>
      <c r="I15" s="26" t="str">
        <f t="shared" si="0"/>
        <v/>
      </c>
      <c r="J15" s="27" t="str">
        <f t="shared" si="6"/>
        <v/>
      </c>
      <c r="K15" s="12" t="str">
        <f t="shared" si="7"/>
        <v/>
      </c>
      <c r="L15" s="60"/>
      <c r="M15" s="20" t="str">
        <f t="shared" si="8"/>
        <v/>
      </c>
      <c r="N15" s="10" t="str">
        <f t="shared" si="1"/>
        <v/>
      </c>
      <c r="O15" s="22" t="str">
        <f t="shared" si="9"/>
        <v/>
      </c>
      <c r="P15" s="63"/>
      <c r="Q15" s="21" t="str">
        <f t="shared" si="10"/>
        <v/>
      </c>
      <c r="R15" s="14" t="str">
        <f t="shared" si="2"/>
        <v/>
      </c>
      <c r="S15" s="16" t="str">
        <f t="shared" si="11"/>
        <v/>
      </c>
      <c r="T15" s="46" t="str">
        <f t="shared" si="12"/>
        <v/>
      </c>
      <c r="U15" s="67"/>
      <c r="V15" s="68"/>
      <c r="W15" s="38" t="str">
        <f t="shared" si="19"/>
        <v/>
      </c>
      <c r="X15" s="67"/>
      <c r="Y15" s="17" t="str">
        <f t="shared" si="13"/>
        <v/>
      </c>
      <c r="Z15" s="36" t="str">
        <f t="shared" si="20"/>
        <v/>
      </c>
      <c r="AA15" s="72"/>
      <c r="AB15" s="18" t="str">
        <f t="shared" si="14"/>
        <v/>
      </c>
      <c r="AC15" s="17" t="str">
        <f t="shared" si="21"/>
        <v/>
      </c>
      <c r="AD15" s="49" t="str">
        <f t="shared" si="15"/>
        <v/>
      </c>
      <c r="AE15" s="109"/>
      <c r="AF15" s="110"/>
      <c r="AG15" s="111" t="str">
        <f t="shared" si="16"/>
        <v/>
      </c>
      <c r="AH15" s="112" t="str">
        <f t="shared" si="17"/>
        <v/>
      </c>
    </row>
    <row r="16" spans="1:34" ht="15" customHeight="1" x14ac:dyDescent="0.25">
      <c r="A16" s="52"/>
      <c r="B16" s="53"/>
      <c r="C16" s="51" t="str">
        <f t="shared" si="4"/>
        <v/>
      </c>
      <c r="D16" s="8" t="str">
        <f t="shared" si="18"/>
        <v/>
      </c>
      <c r="E16" s="57"/>
      <c r="F16" s="34" t="str">
        <f t="shared" si="5"/>
        <v/>
      </c>
      <c r="G16" s="59"/>
      <c r="H16" s="60"/>
      <c r="I16" s="26" t="str">
        <f t="shared" si="0"/>
        <v/>
      </c>
      <c r="J16" s="27" t="str">
        <f t="shared" si="6"/>
        <v/>
      </c>
      <c r="K16" s="12" t="str">
        <f t="shared" si="7"/>
        <v/>
      </c>
      <c r="L16" s="60"/>
      <c r="M16" s="20" t="str">
        <f t="shared" si="8"/>
        <v/>
      </c>
      <c r="N16" s="10" t="str">
        <f t="shared" si="1"/>
        <v/>
      </c>
      <c r="O16" s="22" t="str">
        <f t="shared" si="9"/>
        <v/>
      </c>
      <c r="P16" s="63"/>
      <c r="Q16" s="21" t="str">
        <f t="shared" si="10"/>
        <v/>
      </c>
      <c r="R16" s="14" t="str">
        <f t="shared" si="2"/>
        <v/>
      </c>
      <c r="S16" s="16" t="str">
        <f t="shared" si="11"/>
        <v/>
      </c>
      <c r="T16" s="46" t="str">
        <f t="shared" si="12"/>
        <v/>
      </c>
      <c r="U16" s="67"/>
      <c r="V16" s="68"/>
      <c r="W16" s="38" t="str">
        <f t="shared" si="19"/>
        <v/>
      </c>
      <c r="X16" s="67"/>
      <c r="Y16" s="17" t="str">
        <f t="shared" si="13"/>
        <v/>
      </c>
      <c r="Z16" s="36" t="str">
        <f t="shared" si="20"/>
        <v/>
      </c>
      <c r="AA16" s="72"/>
      <c r="AB16" s="18" t="str">
        <f t="shared" si="14"/>
        <v/>
      </c>
      <c r="AC16" s="17" t="str">
        <f t="shared" si="21"/>
        <v/>
      </c>
      <c r="AD16" s="49" t="str">
        <f t="shared" si="15"/>
        <v/>
      </c>
      <c r="AE16" s="109"/>
      <c r="AF16" s="110"/>
      <c r="AG16" s="111" t="str">
        <f t="shared" si="16"/>
        <v/>
      </c>
      <c r="AH16" s="112" t="str">
        <f t="shared" si="17"/>
        <v/>
      </c>
    </row>
    <row r="17" spans="1:34" ht="15" customHeight="1" x14ac:dyDescent="0.25">
      <c r="A17" s="52"/>
      <c r="B17" s="53"/>
      <c r="C17" s="51" t="str">
        <f t="shared" si="4"/>
        <v/>
      </c>
      <c r="D17" s="8" t="str">
        <f t="shared" si="18"/>
        <v/>
      </c>
      <c r="E17" s="57"/>
      <c r="F17" s="34" t="str">
        <f t="shared" si="5"/>
        <v/>
      </c>
      <c r="G17" s="59"/>
      <c r="H17" s="60"/>
      <c r="I17" s="26" t="str">
        <f t="shared" si="0"/>
        <v/>
      </c>
      <c r="J17" s="27" t="str">
        <f t="shared" si="6"/>
        <v/>
      </c>
      <c r="K17" s="12" t="str">
        <f t="shared" si="7"/>
        <v/>
      </c>
      <c r="L17" s="60"/>
      <c r="M17" s="20" t="str">
        <f t="shared" si="8"/>
        <v/>
      </c>
      <c r="N17" s="10" t="str">
        <f t="shared" si="1"/>
        <v/>
      </c>
      <c r="O17" s="22" t="str">
        <f t="shared" si="9"/>
        <v/>
      </c>
      <c r="P17" s="63"/>
      <c r="Q17" s="21" t="str">
        <f t="shared" si="10"/>
        <v/>
      </c>
      <c r="R17" s="14" t="str">
        <f t="shared" si="2"/>
        <v/>
      </c>
      <c r="S17" s="16" t="str">
        <f t="shared" si="11"/>
        <v/>
      </c>
      <c r="T17" s="46" t="str">
        <f t="shared" si="12"/>
        <v/>
      </c>
      <c r="U17" s="67"/>
      <c r="V17" s="68"/>
      <c r="W17" s="38" t="str">
        <f t="shared" si="19"/>
        <v/>
      </c>
      <c r="X17" s="67"/>
      <c r="Y17" s="17" t="str">
        <f t="shared" si="13"/>
        <v/>
      </c>
      <c r="Z17" s="36" t="str">
        <f t="shared" si="20"/>
        <v/>
      </c>
      <c r="AA17" s="72"/>
      <c r="AB17" s="18" t="str">
        <f t="shared" si="14"/>
        <v/>
      </c>
      <c r="AC17" s="17" t="str">
        <f t="shared" si="21"/>
        <v/>
      </c>
      <c r="AD17" s="49" t="str">
        <f t="shared" si="15"/>
        <v/>
      </c>
      <c r="AE17" s="109"/>
      <c r="AF17" s="110"/>
      <c r="AG17" s="111" t="str">
        <f t="shared" si="16"/>
        <v/>
      </c>
      <c r="AH17" s="112" t="str">
        <f t="shared" si="17"/>
        <v/>
      </c>
    </row>
    <row r="18" spans="1:34" ht="15" customHeight="1" x14ac:dyDescent="0.25">
      <c r="A18" s="52"/>
      <c r="B18" s="53"/>
      <c r="C18" s="51" t="str">
        <f t="shared" si="4"/>
        <v/>
      </c>
      <c r="D18" s="8" t="str">
        <f t="shared" si="18"/>
        <v/>
      </c>
      <c r="E18" s="57"/>
      <c r="F18" s="34" t="str">
        <f t="shared" si="5"/>
        <v/>
      </c>
      <c r="G18" s="59"/>
      <c r="H18" s="60"/>
      <c r="I18" s="26" t="str">
        <f t="shared" si="0"/>
        <v/>
      </c>
      <c r="J18" s="27" t="str">
        <f t="shared" si="6"/>
        <v/>
      </c>
      <c r="K18" s="12" t="str">
        <f t="shared" si="7"/>
        <v/>
      </c>
      <c r="L18" s="60"/>
      <c r="M18" s="20" t="str">
        <f t="shared" si="8"/>
        <v/>
      </c>
      <c r="N18" s="10" t="str">
        <f t="shared" si="1"/>
        <v/>
      </c>
      <c r="O18" s="22" t="str">
        <f t="shared" si="9"/>
        <v/>
      </c>
      <c r="P18" s="63"/>
      <c r="Q18" s="21" t="str">
        <f t="shared" si="10"/>
        <v/>
      </c>
      <c r="R18" s="14" t="str">
        <f t="shared" si="2"/>
        <v/>
      </c>
      <c r="S18" s="16" t="str">
        <f t="shared" si="11"/>
        <v/>
      </c>
      <c r="T18" s="46" t="str">
        <f t="shared" si="12"/>
        <v/>
      </c>
      <c r="U18" s="67"/>
      <c r="V18" s="68"/>
      <c r="W18" s="38" t="str">
        <f t="shared" si="19"/>
        <v/>
      </c>
      <c r="X18" s="67"/>
      <c r="Y18" s="17" t="str">
        <f t="shared" si="13"/>
        <v/>
      </c>
      <c r="Z18" s="36" t="str">
        <f t="shared" si="20"/>
        <v/>
      </c>
      <c r="AA18" s="72"/>
      <c r="AB18" s="18" t="str">
        <f t="shared" si="14"/>
        <v/>
      </c>
      <c r="AC18" s="17" t="str">
        <f t="shared" si="21"/>
        <v/>
      </c>
      <c r="AD18" s="49" t="str">
        <f t="shared" si="15"/>
        <v/>
      </c>
      <c r="AE18" s="109"/>
      <c r="AF18" s="110"/>
      <c r="AG18" s="111" t="str">
        <f t="shared" si="16"/>
        <v/>
      </c>
      <c r="AH18" s="112" t="str">
        <f t="shared" si="17"/>
        <v/>
      </c>
    </row>
    <row r="19" spans="1:34" ht="15" customHeight="1" x14ac:dyDescent="0.25">
      <c r="A19" s="52"/>
      <c r="B19" s="53"/>
      <c r="C19" s="51" t="str">
        <f t="shared" si="4"/>
        <v/>
      </c>
      <c r="D19" s="8" t="str">
        <f t="shared" si="18"/>
        <v/>
      </c>
      <c r="E19" s="57"/>
      <c r="F19" s="34" t="str">
        <f t="shared" si="5"/>
        <v/>
      </c>
      <c r="G19" s="59"/>
      <c r="H19" s="60"/>
      <c r="I19" s="26" t="str">
        <f t="shared" si="0"/>
        <v/>
      </c>
      <c r="J19" s="27" t="str">
        <f t="shared" si="6"/>
        <v/>
      </c>
      <c r="K19" s="12" t="str">
        <f t="shared" si="7"/>
        <v/>
      </c>
      <c r="L19" s="60"/>
      <c r="M19" s="20" t="str">
        <f t="shared" si="8"/>
        <v/>
      </c>
      <c r="N19" s="10" t="str">
        <f t="shared" si="1"/>
        <v/>
      </c>
      <c r="O19" s="22" t="str">
        <f t="shared" si="9"/>
        <v/>
      </c>
      <c r="P19" s="63"/>
      <c r="Q19" s="21" t="str">
        <f t="shared" si="10"/>
        <v/>
      </c>
      <c r="R19" s="14" t="str">
        <f t="shared" si="2"/>
        <v/>
      </c>
      <c r="S19" s="16" t="str">
        <f t="shared" si="11"/>
        <v/>
      </c>
      <c r="T19" s="46" t="str">
        <f t="shared" si="12"/>
        <v/>
      </c>
      <c r="U19" s="67"/>
      <c r="V19" s="68"/>
      <c r="W19" s="38" t="str">
        <f t="shared" si="19"/>
        <v/>
      </c>
      <c r="X19" s="67"/>
      <c r="Y19" s="17" t="str">
        <f t="shared" si="13"/>
        <v/>
      </c>
      <c r="Z19" s="36" t="str">
        <f t="shared" si="20"/>
        <v/>
      </c>
      <c r="AA19" s="72"/>
      <c r="AB19" s="18" t="str">
        <f t="shared" si="14"/>
        <v/>
      </c>
      <c r="AC19" s="17" t="str">
        <f t="shared" si="21"/>
        <v/>
      </c>
      <c r="AD19" s="49" t="str">
        <f t="shared" si="15"/>
        <v/>
      </c>
      <c r="AE19" s="109"/>
      <c r="AF19" s="110"/>
      <c r="AG19" s="111" t="str">
        <f t="shared" si="16"/>
        <v/>
      </c>
      <c r="AH19" s="112" t="str">
        <f t="shared" si="17"/>
        <v/>
      </c>
    </row>
    <row r="20" spans="1:34" ht="15" customHeight="1" x14ac:dyDescent="0.25">
      <c r="A20" s="52"/>
      <c r="B20" s="53"/>
      <c r="C20" s="51" t="str">
        <f t="shared" si="4"/>
        <v/>
      </c>
      <c r="D20" s="8" t="str">
        <f t="shared" si="18"/>
        <v/>
      </c>
      <c r="E20" s="57"/>
      <c r="F20" s="34" t="str">
        <f t="shared" si="5"/>
        <v/>
      </c>
      <c r="G20" s="59"/>
      <c r="H20" s="60"/>
      <c r="I20" s="26" t="str">
        <f t="shared" si="0"/>
        <v/>
      </c>
      <c r="J20" s="27" t="str">
        <f t="shared" si="6"/>
        <v/>
      </c>
      <c r="K20" s="12" t="str">
        <f t="shared" si="7"/>
        <v/>
      </c>
      <c r="L20" s="60"/>
      <c r="M20" s="20" t="str">
        <f t="shared" si="8"/>
        <v/>
      </c>
      <c r="N20" s="10" t="str">
        <f t="shared" si="1"/>
        <v/>
      </c>
      <c r="O20" s="22" t="str">
        <f t="shared" si="9"/>
        <v/>
      </c>
      <c r="P20" s="63"/>
      <c r="Q20" s="21" t="str">
        <f t="shared" si="10"/>
        <v/>
      </c>
      <c r="R20" s="14" t="str">
        <f t="shared" si="2"/>
        <v/>
      </c>
      <c r="S20" s="16" t="str">
        <f t="shared" si="11"/>
        <v/>
      </c>
      <c r="T20" s="46" t="str">
        <f t="shared" si="12"/>
        <v/>
      </c>
      <c r="U20" s="67"/>
      <c r="V20" s="68"/>
      <c r="W20" s="38" t="str">
        <f t="shared" si="19"/>
        <v/>
      </c>
      <c r="X20" s="67"/>
      <c r="Y20" s="17" t="str">
        <f t="shared" si="13"/>
        <v/>
      </c>
      <c r="Z20" s="36" t="str">
        <f t="shared" si="20"/>
        <v/>
      </c>
      <c r="AA20" s="72"/>
      <c r="AB20" s="18" t="str">
        <f t="shared" si="14"/>
        <v/>
      </c>
      <c r="AC20" s="17" t="str">
        <f t="shared" si="21"/>
        <v/>
      </c>
      <c r="AD20" s="49" t="str">
        <f t="shared" si="15"/>
        <v/>
      </c>
      <c r="AE20" s="109"/>
      <c r="AF20" s="110"/>
      <c r="AG20" s="111" t="str">
        <f t="shared" si="16"/>
        <v/>
      </c>
      <c r="AH20" s="112" t="str">
        <f t="shared" si="17"/>
        <v/>
      </c>
    </row>
    <row r="21" spans="1:34" ht="15" customHeight="1" x14ac:dyDescent="0.25">
      <c r="A21" s="52"/>
      <c r="B21" s="53"/>
      <c r="C21" s="51" t="str">
        <f t="shared" si="4"/>
        <v/>
      </c>
      <c r="D21" s="8" t="str">
        <f t="shared" si="18"/>
        <v/>
      </c>
      <c r="E21" s="57"/>
      <c r="F21" s="34" t="str">
        <f t="shared" si="5"/>
        <v/>
      </c>
      <c r="G21" s="59"/>
      <c r="H21" s="60"/>
      <c r="I21" s="26" t="str">
        <f t="shared" si="0"/>
        <v/>
      </c>
      <c r="J21" s="27" t="str">
        <f t="shared" si="6"/>
        <v/>
      </c>
      <c r="K21" s="12" t="str">
        <f t="shared" si="7"/>
        <v/>
      </c>
      <c r="L21" s="60"/>
      <c r="M21" s="20" t="str">
        <f t="shared" si="8"/>
        <v/>
      </c>
      <c r="N21" s="10" t="str">
        <f t="shared" si="1"/>
        <v/>
      </c>
      <c r="O21" s="22" t="str">
        <f t="shared" si="9"/>
        <v/>
      </c>
      <c r="P21" s="63"/>
      <c r="Q21" s="21" t="str">
        <f t="shared" si="10"/>
        <v/>
      </c>
      <c r="R21" s="14" t="str">
        <f t="shared" si="2"/>
        <v/>
      </c>
      <c r="S21" s="16" t="str">
        <f t="shared" si="11"/>
        <v/>
      </c>
      <c r="T21" s="46" t="str">
        <f t="shared" si="12"/>
        <v/>
      </c>
      <c r="U21" s="67"/>
      <c r="V21" s="68"/>
      <c r="W21" s="38" t="str">
        <f t="shared" si="19"/>
        <v/>
      </c>
      <c r="X21" s="67"/>
      <c r="Y21" s="17" t="str">
        <f t="shared" si="13"/>
        <v/>
      </c>
      <c r="Z21" s="36" t="str">
        <f t="shared" si="20"/>
        <v/>
      </c>
      <c r="AA21" s="72"/>
      <c r="AB21" s="18" t="str">
        <f t="shared" si="14"/>
        <v/>
      </c>
      <c r="AC21" s="17" t="str">
        <f t="shared" si="21"/>
        <v/>
      </c>
      <c r="AD21" s="49" t="str">
        <f t="shared" si="15"/>
        <v/>
      </c>
      <c r="AE21" s="109"/>
      <c r="AF21" s="110"/>
      <c r="AG21" s="111" t="str">
        <f t="shared" si="16"/>
        <v/>
      </c>
      <c r="AH21" s="112" t="str">
        <f t="shared" si="17"/>
        <v/>
      </c>
    </row>
    <row r="22" spans="1:34" ht="15" customHeight="1" x14ac:dyDescent="0.25">
      <c r="A22" s="52"/>
      <c r="B22" s="53"/>
      <c r="C22" s="51" t="str">
        <f t="shared" si="4"/>
        <v/>
      </c>
      <c r="D22" s="8" t="str">
        <f t="shared" si="18"/>
        <v/>
      </c>
      <c r="E22" s="57"/>
      <c r="F22" s="34" t="str">
        <f t="shared" si="5"/>
        <v/>
      </c>
      <c r="G22" s="59"/>
      <c r="H22" s="60"/>
      <c r="I22" s="26" t="str">
        <f t="shared" si="0"/>
        <v/>
      </c>
      <c r="J22" s="27" t="str">
        <f t="shared" si="6"/>
        <v/>
      </c>
      <c r="K22" s="12" t="str">
        <f t="shared" si="7"/>
        <v/>
      </c>
      <c r="L22" s="60"/>
      <c r="M22" s="20" t="str">
        <f t="shared" si="8"/>
        <v/>
      </c>
      <c r="N22" s="10" t="str">
        <f t="shared" si="1"/>
        <v/>
      </c>
      <c r="O22" s="22" t="str">
        <f t="shared" si="9"/>
        <v/>
      </c>
      <c r="P22" s="63"/>
      <c r="Q22" s="21" t="str">
        <f t="shared" si="10"/>
        <v/>
      </c>
      <c r="R22" s="14" t="str">
        <f t="shared" si="2"/>
        <v/>
      </c>
      <c r="S22" s="16" t="str">
        <f t="shared" si="11"/>
        <v/>
      </c>
      <c r="T22" s="46" t="str">
        <f t="shared" si="12"/>
        <v/>
      </c>
      <c r="U22" s="67"/>
      <c r="V22" s="68"/>
      <c r="W22" s="38" t="str">
        <f t="shared" si="19"/>
        <v/>
      </c>
      <c r="X22" s="67"/>
      <c r="Y22" s="17" t="str">
        <f t="shared" si="13"/>
        <v/>
      </c>
      <c r="Z22" s="36" t="str">
        <f t="shared" si="20"/>
        <v/>
      </c>
      <c r="AA22" s="72"/>
      <c r="AB22" s="18" t="str">
        <f t="shared" si="14"/>
        <v/>
      </c>
      <c r="AC22" s="17" t="str">
        <f t="shared" si="21"/>
        <v/>
      </c>
      <c r="AD22" s="49" t="str">
        <f t="shared" si="15"/>
        <v/>
      </c>
      <c r="AE22" s="109"/>
      <c r="AF22" s="110"/>
      <c r="AG22" s="111" t="str">
        <f t="shared" si="16"/>
        <v/>
      </c>
      <c r="AH22" s="112" t="str">
        <f t="shared" si="17"/>
        <v/>
      </c>
    </row>
    <row r="23" spans="1:34" ht="15" customHeight="1" x14ac:dyDescent="0.25">
      <c r="A23" s="52"/>
      <c r="B23" s="53"/>
      <c r="C23" s="51" t="str">
        <f t="shared" si="4"/>
        <v/>
      </c>
      <c r="D23" s="8" t="str">
        <f t="shared" si="18"/>
        <v/>
      </c>
      <c r="E23" s="57"/>
      <c r="F23" s="34" t="str">
        <f t="shared" si="5"/>
        <v/>
      </c>
      <c r="G23" s="59"/>
      <c r="H23" s="60"/>
      <c r="I23" s="26" t="str">
        <f t="shared" si="0"/>
        <v/>
      </c>
      <c r="J23" s="27" t="str">
        <f t="shared" si="6"/>
        <v/>
      </c>
      <c r="K23" s="12" t="str">
        <f t="shared" si="7"/>
        <v/>
      </c>
      <c r="L23" s="60"/>
      <c r="M23" s="20" t="str">
        <f t="shared" si="8"/>
        <v/>
      </c>
      <c r="N23" s="10" t="str">
        <f t="shared" si="1"/>
        <v/>
      </c>
      <c r="O23" s="22" t="str">
        <f t="shared" si="9"/>
        <v/>
      </c>
      <c r="P23" s="63"/>
      <c r="Q23" s="21" t="str">
        <f t="shared" si="10"/>
        <v/>
      </c>
      <c r="R23" s="14" t="str">
        <f t="shared" si="2"/>
        <v/>
      </c>
      <c r="S23" s="16" t="str">
        <f t="shared" si="11"/>
        <v/>
      </c>
      <c r="T23" s="46" t="str">
        <f t="shared" si="12"/>
        <v/>
      </c>
      <c r="U23" s="67"/>
      <c r="V23" s="68"/>
      <c r="W23" s="38" t="str">
        <f t="shared" si="19"/>
        <v/>
      </c>
      <c r="X23" s="67"/>
      <c r="Y23" s="17" t="str">
        <f t="shared" si="13"/>
        <v/>
      </c>
      <c r="Z23" s="36" t="str">
        <f t="shared" si="20"/>
        <v/>
      </c>
      <c r="AA23" s="72"/>
      <c r="AB23" s="18" t="str">
        <f t="shared" si="14"/>
        <v/>
      </c>
      <c r="AC23" s="17" t="str">
        <f t="shared" si="21"/>
        <v/>
      </c>
      <c r="AD23" s="49" t="str">
        <f t="shared" si="15"/>
        <v/>
      </c>
      <c r="AE23" s="109"/>
      <c r="AF23" s="110"/>
      <c r="AG23" s="111" t="str">
        <f t="shared" si="16"/>
        <v/>
      </c>
      <c r="AH23" s="112" t="str">
        <f t="shared" si="17"/>
        <v/>
      </c>
    </row>
    <row r="24" spans="1:34" ht="15" customHeight="1" x14ac:dyDescent="0.25">
      <c r="A24" s="52"/>
      <c r="B24" s="53"/>
      <c r="C24" s="51" t="str">
        <f t="shared" si="4"/>
        <v/>
      </c>
      <c r="D24" s="8" t="str">
        <f t="shared" si="18"/>
        <v/>
      </c>
      <c r="E24" s="57"/>
      <c r="F24" s="34" t="str">
        <f t="shared" si="5"/>
        <v/>
      </c>
      <c r="G24" s="59"/>
      <c r="H24" s="60"/>
      <c r="I24" s="26" t="str">
        <f t="shared" si="0"/>
        <v/>
      </c>
      <c r="J24" s="27" t="str">
        <f t="shared" si="6"/>
        <v/>
      </c>
      <c r="K24" s="12" t="str">
        <f t="shared" si="7"/>
        <v/>
      </c>
      <c r="L24" s="60"/>
      <c r="M24" s="20" t="str">
        <f t="shared" si="8"/>
        <v/>
      </c>
      <c r="N24" s="10" t="str">
        <f t="shared" si="1"/>
        <v/>
      </c>
      <c r="O24" s="22" t="str">
        <f t="shared" si="9"/>
        <v/>
      </c>
      <c r="P24" s="63"/>
      <c r="Q24" s="21" t="str">
        <f t="shared" si="10"/>
        <v/>
      </c>
      <c r="R24" s="14" t="str">
        <f t="shared" si="2"/>
        <v/>
      </c>
      <c r="S24" s="16" t="str">
        <f t="shared" si="11"/>
        <v/>
      </c>
      <c r="T24" s="46" t="str">
        <f t="shared" si="12"/>
        <v/>
      </c>
      <c r="U24" s="67"/>
      <c r="V24" s="68"/>
      <c r="W24" s="38" t="str">
        <f t="shared" si="19"/>
        <v/>
      </c>
      <c r="X24" s="67"/>
      <c r="Y24" s="17" t="str">
        <f t="shared" si="13"/>
        <v/>
      </c>
      <c r="Z24" s="36" t="str">
        <f t="shared" si="20"/>
        <v/>
      </c>
      <c r="AA24" s="72"/>
      <c r="AB24" s="18" t="str">
        <f t="shared" si="14"/>
        <v/>
      </c>
      <c r="AC24" s="17" t="str">
        <f t="shared" si="21"/>
        <v/>
      </c>
      <c r="AD24" s="49" t="str">
        <f t="shared" si="15"/>
        <v/>
      </c>
      <c r="AE24" s="109"/>
      <c r="AF24" s="110"/>
      <c r="AG24" s="111" t="str">
        <f t="shared" si="16"/>
        <v/>
      </c>
      <c r="AH24" s="112" t="str">
        <f t="shared" si="17"/>
        <v/>
      </c>
    </row>
    <row r="25" spans="1:34" ht="15" customHeight="1" x14ac:dyDescent="0.25">
      <c r="A25" s="52"/>
      <c r="B25" s="53"/>
      <c r="C25" s="51" t="str">
        <f t="shared" si="4"/>
        <v/>
      </c>
      <c r="D25" s="8" t="str">
        <f t="shared" si="18"/>
        <v/>
      </c>
      <c r="E25" s="57"/>
      <c r="F25" s="34" t="str">
        <f t="shared" si="5"/>
        <v/>
      </c>
      <c r="G25" s="59"/>
      <c r="H25" s="60"/>
      <c r="I25" s="26" t="str">
        <f t="shared" si="0"/>
        <v/>
      </c>
      <c r="J25" s="27" t="str">
        <f t="shared" si="6"/>
        <v/>
      </c>
      <c r="K25" s="12" t="str">
        <f t="shared" si="7"/>
        <v/>
      </c>
      <c r="L25" s="60"/>
      <c r="M25" s="20" t="str">
        <f t="shared" si="8"/>
        <v/>
      </c>
      <c r="N25" s="10" t="str">
        <f t="shared" si="1"/>
        <v/>
      </c>
      <c r="O25" s="22" t="str">
        <f t="shared" si="9"/>
        <v/>
      </c>
      <c r="P25" s="63"/>
      <c r="Q25" s="21" t="str">
        <f t="shared" si="10"/>
        <v/>
      </c>
      <c r="R25" s="14" t="str">
        <f t="shared" si="2"/>
        <v/>
      </c>
      <c r="S25" s="16" t="str">
        <f t="shared" si="11"/>
        <v/>
      </c>
      <c r="T25" s="46" t="str">
        <f t="shared" si="12"/>
        <v/>
      </c>
      <c r="U25" s="67"/>
      <c r="V25" s="68"/>
      <c r="W25" s="38" t="str">
        <f t="shared" si="19"/>
        <v/>
      </c>
      <c r="X25" s="67"/>
      <c r="Y25" s="17" t="str">
        <f t="shared" si="13"/>
        <v/>
      </c>
      <c r="Z25" s="36" t="str">
        <f t="shared" si="20"/>
        <v/>
      </c>
      <c r="AA25" s="72"/>
      <c r="AB25" s="18" t="str">
        <f t="shared" si="14"/>
        <v/>
      </c>
      <c r="AC25" s="17" t="str">
        <f t="shared" si="21"/>
        <v/>
      </c>
      <c r="AD25" s="49" t="str">
        <f t="shared" si="15"/>
        <v/>
      </c>
      <c r="AE25" s="109"/>
      <c r="AF25" s="110"/>
      <c r="AG25" s="111" t="str">
        <f t="shared" si="16"/>
        <v/>
      </c>
      <c r="AH25" s="112" t="str">
        <f t="shared" si="17"/>
        <v/>
      </c>
    </row>
    <row r="26" spans="1:34" ht="15" customHeight="1" x14ac:dyDescent="0.25">
      <c r="A26" s="52"/>
      <c r="B26" s="53"/>
      <c r="C26" s="51" t="str">
        <f t="shared" si="4"/>
        <v/>
      </c>
      <c r="D26" s="8" t="str">
        <f t="shared" si="18"/>
        <v/>
      </c>
      <c r="E26" s="57"/>
      <c r="F26" s="34" t="str">
        <f t="shared" si="5"/>
        <v/>
      </c>
      <c r="G26" s="59"/>
      <c r="H26" s="60"/>
      <c r="I26" s="26" t="str">
        <f t="shared" si="0"/>
        <v/>
      </c>
      <c r="J26" s="27" t="str">
        <f t="shared" si="6"/>
        <v/>
      </c>
      <c r="K26" s="12" t="str">
        <f t="shared" si="7"/>
        <v/>
      </c>
      <c r="L26" s="60"/>
      <c r="M26" s="20" t="str">
        <f t="shared" si="8"/>
        <v/>
      </c>
      <c r="N26" s="10" t="str">
        <f t="shared" si="1"/>
        <v/>
      </c>
      <c r="O26" s="22" t="str">
        <f t="shared" si="9"/>
        <v/>
      </c>
      <c r="P26" s="63"/>
      <c r="Q26" s="21" t="str">
        <f t="shared" si="10"/>
        <v/>
      </c>
      <c r="R26" s="14" t="str">
        <f t="shared" si="2"/>
        <v/>
      </c>
      <c r="S26" s="16" t="str">
        <f t="shared" si="11"/>
        <v/>
      </c>
      <c r="T26" s="46" t="str">
        <f t="shared" si="12"/>
        <v/>
      </c>
      <c r="U26" s="67"/>
      <c r="V26" s="68"/>
      <c r="W26" s="38" t="str">
        <f t="shared" si="19"/>
        <v/>
      </c>
      <c r="X26" s="67"/>
      <c r="Y26" s="17" t="str">
        <f t="shared" si="13"/>
        <v/>
      </c>
      <c r="Z26" s="36" t="str">
        <f t="shared" si="20"/>
        <v/>
      </c>
      <c r="AA26" s="72"/>
      <c r="AB26" s="18" t="str">
        <f t="shared" si="14"/>
        <v/>
      </c>
      <c r="AC26" s="17" t="str">
        <f t="shared" si="21"/>
        <v/>
      </c>
      <c r="AD26" s="49" t="str">
        <f t="shared" si="15"/>
        <v/>
      </c>
      <c r="AE26" s="109"/>
      <c r="AF26" s="110"/>
      <c r="AG26" s="111" t="str">
        <f t="shared" si="16"/>
        <v/>
      </c>
      <c r="AH26" s="112" t="str">
        <f t="shared" si="17"/>
        <v/>
      </c>
    </row>
    <row r="27" spans="1:34" ht="15" customHeight="1" x14ac:dyDescent="0.25">
      <c r="A27" s="52"/>
      <c r="B27" s="53"/>
      <c r="C27" s="51" t="str">
        <f t="shared" si="4"/>
        <v/>
      </c>
      <c r="D27" s="8" t="str">
        <f t="shared" si="18"/>
        <v/>
      </c>
      <c r="E27" s="57"/>
      <c r="F27" s="34" t="str">
        <f t="shared" si="5"/>
        <v/>
      </c>
      <c r="G27" s="59"/>
      <c r="H27" s="60"/>
      <c r="I27" s="26" t="str">
        <f t="shared" si="0"/>
        <v/>
      </c>
      <c r="J27" s="27" t="str">
        <f t="shared" si="6"/>
        <v/>
      </c>
      <c r="K27" s="12" t="str">
        <f t="shared" si="7"/>
        <v/>
      </c>
      <c r="L27" s="60"/>
      <c r="M27" s="20" t="str">
        <f t="shared" si="8"/>
        <v/>
      </c>
      <c r="N27" s="10" t="str">
        <f t="shared" si="1"/>
        <v/>
      </c>
      <c r="O27" s="22" t="str">
        <f t="shared" si="9"/>
        <v/>
      </c>
      <c r="P27" s="63"/>
      <c r="Q27" s="21" t="str">
        <f t="shared" si="10"/>
        <v/>
      </c>
      <c r="R27" s="14" t="str">
        <f t="shared" si="2"/>
        <v/>
      </c>
      <c r="S27" s="16" t="str">
        <f t="shared" si="11"/>
        <v/>
      </c>
      <c r="T27" s="46" t="str">
        <f t="shared" si="12"/>
        <v/>
      </c>
      <c r="U27" s="67"/>
      <c r="V27" s="68"/>
      <c r="W27" s="38" t="str">
        <f t="shared" si="19"/>
        <v/>
      </c>
      <c r="X27" s="67"/>
      <c r="Y27" s="17" t="str">
        <f t="shared" si="13"/>
        <v/>
      </c>
      <c r="Z27" s="36" t="str">
        <f t="shared" si="20"/>
        <v/>
      </c>
      <c r="AA27" s="72"/>
      <c r="AB27" s="18" t="str">
        <f t="shared" si="14"/>
        <v/>
      </c>
      <c r="AC27" s="17" t="str">
        <f t="shared" si="21"/>
        <v/>
      </c>
      <c r="AD27" s="49" t="str">
        <f t="shared" si="15"/>
        <v/>
      </c>
      <c r="AE27" s="109"/>
      <c r="AF27" s="110"/>
      <c r="AG27" s="111" t="str">
        <f t="shared" si="16"/>
        <v/>
      </c>
      <c r="AH27" s="112" t="str">
        <f t="shared" si="17"/>
        <v/>
      </c>
    </row>
    <row r="28" spans="1:34" ht="15" customHeight="1" x14ac:dyDescent="0.25">
      <c r="A28" s="52"/>
      <c r="B28" s="53"/>
      <c r="C28" s="51" t="str">
        <f t="shared" si="4"/>
        <v/>
      </c>
      <c r="D28" s="8" t="str">
        <f t="shared" si="18"/>
        <v/>
      </c>
      <c r="E28" s="57"/>
      <c r="F28" s="34" t="str">
        <f t="shared" si="5"/>
        <v/>
      </c>
      <c r="G28" s="59"/>
      <c r="H28" s="60"/>
      <c r="I28" s="26" t="str">
        <f t="shared" si="0"/>
        <v/>
      </c>
      <c r="J28" s="27" t="str">
        <f t="shared" si="6"/>
        <v/>
      </c>
      <c r="K28" s="12" t="str">
        <f t="shared" si="7"/>
        <v/>
      </c>
      <c r="L28" s="60"/>
      <c r="M28" s="20" t="str">
        <f t="shared" si="8"/>
        <v/>
      </c>
      <c r="N28" s="10" t="str">
        <f t="shared" si="1"/>
        <v/>
      </c>
      <c r="O28" s="22" t="str">
        <f t="shared" si="9"/>
        <v/>
      </c>
      <c r="P28" s="63"/>
      <c r="Q28" s="21" t="str">
        <f t="shared" si="10"/>
        <v/>
      </c>
      <c r="R28" s="14" t="str">
        <f t="shared" si="2"/>
        <v/>
      </c>
      <c r="S28" s="16" t="str">
        <f t="shared" si="11"/>
        <v/>
      </c>
      <c r="T28" s="46" t="str">
        <f t="shared" si="12"/>
        <v/>
      </c>
      <c r="U28" s="67"/>
      <c r="V28" s="68"/>
      <c r="W28" s="38" t="str">
        <f t="shared" si="19"/>
        <v/>
      </c>
      <c r="X28" s="67"/>
      <c r="Y28" s="17" t="str">
        <f t="shared" si="13"/>
        <v/>
      </c>
      <c r="Z28" s="36" t="str">
        <f t="shared" si="20"/>
        <v/>
      </c>
      <c r="AA28" s="72"/>
      <c r="AB28" s="18" t="str">
        <f t="shared" si="14"/>
        <v/>
      </c>
      <c r="AC28" s="17" t="str">
        <f t="shared" si="21"/>
        <v/>
      </c>
      <c r="AD28" s="49" t="str">
        <f t="shared" si="15"/>
        <v/>
      </c>
      <c r="AE28" s="109"/>
      <c r="AF28" s="110"/>
      <c r="AG28" s="111" t="str">
        <f t="shared" si="16"/>
        <v/>
      </c>
      <c r="AH28" s="112" t="str">
        <f t="shared" si="17"/>
        <v/>
      </c>
    </row>
    <row r="29" spans="1:34" ht="15" customHeight="1" x14ac:dyDescent="0.25">
      <c r="A29" s="52"/>
      <c r="B29" s="53"/>
      <c r="C29" s="51" t="str">
        <f t="shared" si="4"/>
        <v/>
      </c>
      <c r="D29" s="8" t="str">
        <f t="shared" si="18"/>
        <v/>
      </c>
      <c r="E29" s="57"/>
      <c r="F29" s="34" t="str">
        <f t="shared" si="5"/>
        <v/>
      </c>
      <c r="G29" s="59"/>
      <c r="H29" s="60"/>
      <c r="I29" s="26" t="str">
        <f t="shared" si="0"/>
        <v/>
      </c>
      <c r="J29" s="27" t="str">
        <f t="shared" si="6"/>
        <v/>
      </c>
      <c r="K29" s="12" t="str">
        <f t="shared" si="7"/>
        <v/>
      </c>
      <c r="L29" s="60"/>
      <c r="M29" s="20" t="str">
        <f t="shared" si="8"/>
        <v/>
      </c>
      <c r="N29" s="10" t="str">
        <f t="shared" si="1"/>
        <v/>
      </c>
      <c r="O29" s="22" t="str">
        <f t="shared" si="9"/>
        <v/>
      </c>
      <c r="P29" s="63"/>
      <c r="Q29" s="21" t="str">
        <f t="shared" si="10"/>
        <v/>
      </c>
      <c r="R29" s="14" t="str">
        <f t="shared" si="2"/>
        <v/>
      </c>
      <c r="S29" s="16" t="str">
        <f t="shared" si="11"/>
        <v/>
      </c>
      <c r="T29" s="46" t="str">
        <f t="shared" si="12"/>
        <v/>
      </c>
      <c r="U29" s="67"/>
      <c r="V29" s="68"/>
      <c r="W29" s="38" t="str">
        <f t="shared" si="19"/>
        <v/>
      </c>
      <c r="X29" s="67"/>
      <c r="Y29" s="17" t="str">
        <f t="shared" si="13"/>
        <v/>
      </c>
      <c r="Z29" s="36" t="str">
        <f t="shared" si="20"/>
        <v/>
      </c>
      <c r="AA29" s="72"/>
      <c r="AB29" s="18" t="str">
        <f t="shared" si="14"/>
        <v/>
      </c>
      <c r="AC29" s="17" t="str">
        <f t="shared" si="21"/>
        <v/>
      </c>
      <c r="AD29" s="49" t="str">
        <f t="shared" si="15"/>
        <v/>
      </c>
      <c r="AE29" s="109"/>
      <c r="AF29" s="110"/>
      <c r="AG29" s="111" t="str">
        <f t="shared" si="16"/>
        <v/>
      </c>
      <c r="AH29" s="112" t="str">
        <f t="shared" si="17"/>
        <v/>
      </c>
    </row>
    <row r="30" spans="1:34" ht="15" customHeight="1" x14ac:dyDescent="0.25">
      <c r="A30" s="52"/>
      <c r="B30" s="53"/>
      <c r="C30" s="51" t="str">
        <f t="shared" si="4"/>
        <v/>
      </c>
      <c r="D30" s="8" t="str">
        <f t="shared" si="18"/>
        <v/>
      </c>
      <c r="E30" s="57"/>
      <c r="F30" s="34" t="str">
        <f t="shared" si="5"/>
        <v/>
      </c>
      <c r="G30" s="59"/>
      <c r="H30" s="60"/>
      <c r="I30" s="26" t="str">
        <f t="shared" si="0"/>
        <v/>
      </c>
      <c r="J30" s="27" t="str">
        <f t="shared" si="6"/>
        <v/>
      </c>
      <c r="K30" s="12" t="str">
        <f t="shared" si="7"/>
        <v/>
      </c>
      <c r="L30" s="60"/>
      <c r="M30" s="20" t="str">
        <f t="shared" si="8"/>
        <v/>
      </c>
      <c r="N30" s="10" t="str">
        <f t="shared" si="1"/>
        <v/>
      </c>
      <c r="O30" s="22" t="str">
        <f t="shared" si="9"/>
        <v/>
      </c>
      <c r="P30" s="63"/>
      <c r="Q30" s="21" t="str">
        <f t="shared" si="10"/>
        <v/>
      </c>
      <c r="R30" s="14" t="str">
        <f t="shared" si="2"/>
        <v/>
      </c>
      <c r="S30" s="16" t="str">
        <f t="shared" si="11"/>
        <v/>
      </c>
      <c r="T30" s="46" t="str">
        <f t="shared" si="12"/>
        <v/>
      </c>
      <c r="U30" s="67"/>
      <c r="V30" s="68"/>
      <c r="W30" s="38" t="str">
        <f t="shared" si="19"/>
        <v/>
      </c>
      <c r="X30" s="67"/>
      <c r="Y30" s="17" t="str">
        <f t="shared" si="13"/>
        <v/>
      </c>
      <c r="Z30" s="36" t="str">
        <f t="shared" si="20"/>
        <v/>
      </c>
      <c r="AA30" s="72"/>
      <c r="AB30" s="18" t="str">
        <f t="shared" si="14"/>
        <v/>
      </c>
      <c r="AC30" s="17" t="str">
        <f t="shared" si="21"/>
        <v/>
      </c>
      <c r="AD30" s="49" t="str">
        <f t="shared" si="15"/>
        <v/>
      </c>
      <c r="AE30" s="109"/>
      <c r="AF30" s="110"/>
      <c r="AG30" s="111" t="str">
        <f t="shared" si="16"/>
        <v/>
      </c>
      <c r="AH30" s="112" t="str">
        <f t="shared" si="17"/>
        <v/>
      </c>
    </row>
    <row r="31" spans="1:34" ht="15" customHeight="1" x14ac:dyDescent="0.25">
      <c r="A31" s="52"/>
      <c r="B31" s="53"/>
      <c r="C31" s="51" t="str">
        <f t="shared" si="4"/>
        <v/>
      </c>
      <c r="D31" s="8" t="str">
        <f t="shared" si="18"/>
        <v/>
      </c>
      <c r="E31" s="57"/>
      <c r="F31" s="34" t="str">
        <f t="shared" si="5"/>
        <v/>
      </c>
      <c r="G31" s="59"/>
      <c r="H31" s="60"/>
      <c r="I31" s="26" t="str">
        <f t="shared" si="0"/>
        <v/>
      </c>
      <c r="J31" s="27" t="str">
        <f t="shared" si="6"/>
        <v/>
      </c>
      <c r="K31" s="12" t="str">
        <f t="shared" si="7"/>
        <v/>
      </c>
      <c r="L31" s="60"/>
      <c r="M31" s="20" t="str">
        <f t="shared" si="8"/>
        <v/>
      </c>
      <c r="N31" s="10" t="str">
        <f t="shared" si="1"/>
        <v/>
      </c>
      <c r="O31" s="22" t="str">
        <f t="shared" si="9"/>
        <v/>
      </c>
      <c r="P31" s="63"/>
      <c r="Q31" s="21" t="str">
        <f t="shared" si="10"/>
        <v/>
      </c>
      <c r="R31" s="14" t="str">
        <f t="shared" si="2"/>
        <v/>
      </c>
      <c r="S31" s="16" t="str">
        <f t="shared" si="11"/>
        <v/>
      </c>
      <c r="T31" s="46" t="str">
        <f t="shared" si="12"/>
        <v/>
      </c>
      <c r="U31" s="67"/>
      <c r="V31" s="68"/>
      <c r="W31" s="38" t="str">
        <f t="shared" si="19"/>
        <v/>
      </c>
      <c r="X31" s="67"/>
      <c r="Y31" s="17" t="str">
        <f t="shared" si="13"/>
        <v/>
      </c>
      <c r="Z31" s="36" t="str">
        <f t="shared" si="20"/>
        <v/>
      </c>
      <c r="AA31" s="72"/>
      <c r="AB31" s="18" t="str">
        <f t="shared" si="14"/>
        <v/>
      </c>
      <c r="AC31" s="17" t="str">
        <f t="shared" si="21"/>
        <v/>
      </c>
      <c r="AD31" s="49" t="str">
        <f t="shared" si="15"/>
        <v/>
      </c>
      <c r="AE31" s="109"/>
      <c r="AF31" s="110"/>
      <c r="AG31" s="111" t="str">
        <f t="shared" si="16"/>
        <v/>
      </c>
      <c r="AH31" s="112" t="str">
        <f t="shared" si="17"/>
        <v/>
      </c>
    </row>
    <row r="32" spans="1:34" ht="15" customHeight="1" x14ac:dyDescent="0.25">
      <c r="A32" s="52"/>
      <c r="B32" s="53"/>
      <c r="C32" s="51" t="str">
        <f t="shared" si="4"/>
        <v/>
      </c>
      <c r="D32" s="8" t="str">
        <f t="shared" si="18"/>
        <v/>
      </c>
      <c r="E32" s="57"/>
      <c r="F32" s="34" t="str">
        <f t="shared" si="5"/>
        <v/>
      </c>
      <c r="G32" s="59"/>
      <c r="H32" s="60"/>
      <c r="I32" s="26" t="str">
        <f t="shared" si="0"/>
        <v/>
      </c>
      <c r="J32" s="27" t="str">
        <f t="shared" si="6"/>
        <v/>
      </c>
      <c r="K32" s="12" t="str">
        <f t="shared" si="7"/>
        <v/>
      </c>
      <c r="L32" s="60"/>
      <c r="M32" s="20" t="str">
        <f t="shared" si="8"/>
        <v/>
      </c>
      <c r="N32" s="10" t="str">
        <f t="shared" si="1"/>
        <v/>
      </c>
      <c r="O32" s="22" t="str">
        <f t="shared" si="9"/>
        <v/>
      </c>
      <c r="P32" s="63"/>
      <c r="Q32" s="21" t="str">
        <f t="shared" si="10"/>
        <v/>
      </c>
      <c r="R32" s="14" t="str">
        <f t="shared" si="2"/>
        <v/>
      </c>
      <c r="S32" s="16" t="str">
        <f t="shared" si="11"/>
        <v/>
      </c>
      <c r="T32" s="46" t="str">
        <f t="shared" si="12"/>
        <v/>
      </c>
      <c r="U32" s="67"/>
      <c r="V32" s="68"/>
      <c r="W32" s="38" t="str">
        <f t="shared" si="19"/>
        <v/>
      </c>
      <c r="X32" s="67"/>
      <c r="Y32" s="17" t="str">
        <f t="shared" si="13"/>
        <v/>
      </c>
      <c r="Z32" s="36" t="str">
        <f t="shared" si="20"/>
        <v/>
      </c>
      <c r="AA32" s="72"/>
      <c r="AB32" s="18" t="str">
        <f t="shared" si="14"/>
        <v/>
      </c>
      <c r="AC32" s="17" t="str">
        <f t="shared" si="21"/>
        <v/>
      </c>
      <c r="AD32" s="49" t="str">
        <f t="shared" si="15"/>
        <v/>
      </c>
      <c r="AE32" s="109"/>
      <c r="AF32" s="110"/>
      <c r="AG32" s="111" t="str">
        <f t="shared" si="16"/>
        <v/>
      </c>
      <c r="AH32" s="112" t="str">
        <f t="shared" si="17"/>
        <v/>
      </c>
    </row>
    <row r="33" spans="1:34" ht="15" customHeight="1" x14ac:dyDescent="0.25">
      <c r="A33" s="52"/>
      <c r="B33" s="53"/>
      <c r="C33" s="51" t="str">
        <f t="shared" si="4"/>
        <v/>
      </c>
      <c r="D33" s="8" t="str">
        <f t="shared" si="18"/>
        <v/>
      </c>
      <c r="E33" s="57"/>
      <c r="F33" s="34" t="str">
        <f t="shared" si="5"/>
        <v/>
      </c>
      <c r="G33" s="59"/>
      <c r="H33" s="60"/>
      <c r="I33" s="26" t="str">
        <f t="shared" si="0"/>
        <v/>
      </c>
      <c r="J33" s="27" t="str">
        <f t="shared" si="6"/>
        <v/>
      </c>
      <c r="K33" s="12" t="str">
        <f t="shared" si="7"/>
        <v/>
      </c>
      <c r="L33" s="60"/>
      <c r="M33" s="20" t="str">
        <f t="shared" si="8"/>
        <v/>
      </c>
      <c r="N33" s="10" t="str">
        <f t="shared" si="1"/>
        <v/>
      </c>
      <c r="O33" s="22" t="str">
        <f t="shared" si="9"/>
        <v/>
      </c>
      <c r="P33" s="63"/>
      <c r="Q33" s="21" t="str">
        <f t="shared" si="10"/>
        <v/>
      </c>
      <c r="R33" s="14" t="str">
        <f t="shared" si="2"/>
        <v/>
      </c>
      <c r="S33" s="16" t="str">
        <f t="shared" si="11"/>
        <v/>
      </c>
      <c r="T33" s="46" t="str">
        <f t="shared" si="12"/>
        <v/>
      </c>
      <c r="U33" s="67"/>
      <c r="V33" s="68"/>
      <c r="W33" s="38" t="str">
        <f t="shared" si="19"/>
        <v/>
      </c>
      <c r="X33" s="67"/>
      <c r="Y33" s="17" t="str">
        <f t="shared" si="13"/>
        <v/>
      </c>
      <c r="Z33" s="36" t="str">
        <f t="shared" si="20"/>
        <v/>
      </c>
      <c r="AA33" s="72"/>
      <c r="AB33" s="18" t="str">
        <f t="shared" si="14"/>
        <v/>
      </c>
      <c r="AC33" s="17" t="str">
        <f t="shared" si="21"/>
        <v/>
      </c>
      <c r="AD33" s="49" t="str">
        <f t="shared" si="15"/>
        <v/>
      </c>
      <c r="AE33" s="109"/>
      <c r="AF33" s="110"/>
      <c r="AG33" s="111" t="str">
        <f t="shared" si="16"/>
        <v/>
      </c>
      <c r="AH33" s="112" t="str">
        <f t="shared" si="17"/>
        <v/>
      </c>
    </row>
    <row r="34" spans="1:34" ht="15" customHeight="1" x14ac:dyDescent="0.25">
      <c r="A34" s="52"/>
      <c r="B34" s="53"/>
      <c r="C34" s="51" t="str">
        <f t="shared" si="4"/>
        <v/>
      </c>
      <c r="D34" s="8" t="str">
        <f t="shared" si="18"/>
        <v/>
      </c>
      <c r="E34" s="57"/>
      <c r="F34" s="34" t="str">
        <f t="shared" si="5"/>
        <v/>
      </c>
      <c r="G34" s="59"/>
      <c r="H34" s="60"/>
      <c r="I34" s="26" t="str">
        <f t="shared" si="0"/>
        <v/>
      </c>
      <c r="J34" s="27" t="str">
        <f t="shared" si="6"/>
        <v/>
      </c>
      <c r="K34" s="12" t="str">
        <f t="shared" si="7"/>
        <v/>
      </c>
      <c r="L34" s="60"/>
      <c r="M34" s="20" t="str">
        <f t="shared" si="8"/>
        <v/>
      </c>
      <c r="N34" s="10" t="str">
        <f t="shared" si="1"/>
        <v/>
      </c>
      <c r="O34" s="22" t="str">
        <f t="shared" si="9"/>
        <v/>
      </c>
      <c r="P34" s="63"/>
      <c r="Q34" s="21" t="str">
        <f t="shared" si="10"/>
        <v/>
      </c>
      <c r="R34" s="14" t="str">
        <f t="shared" si="2"/>
        <v/>
      </c>
      <c r="S34" s="16" t="str">
        <f t="shared" si="11"/>
        <v/>
      </c>
      <c r="T34" s="46" t="str">
        <f t="shared" si="12"/>
        <v/>
      </c>
      <c r="U34" s="67"/>
      <c r="V34" s="68"/>
      <c r="W34" s="38" t="str">
        <f t="shared" si="19"/>
        <v/>
      </c>
      <c r="X34" s="67"/>
      <c r="Y34" s="17" t="str">
        <f t="shared" si="13"/>
        <v/>
      </c>
      <c r="Z34" s="36" t="str">
        <f t="shared" si="20"/>
        <v/>
      </c>
      <c r="AA34" s="72"/>
      <c r="AB34" s="18" t="str">
        <f t="shared" si="14"/>
        <v/>
      </c>
      <c r="AC34" s="17" t="str">
        <f t="shared" si="21"/>
        <v/>
      </c>
      <c r="AD34" s="49" t="str">
        <f t="shared" si="15"/>
        <v/>
      </c>
      <c r="AE34" s="109"/>
      <c r="AF34" s="110"/>
      <c r="AG34" s="111" t="str">
        <f t="shared" si="16"/>
        <v/>
      </c>
      <c r="AH34" s="112" t="str">
        <f t="shared" si="17"/>
        <v/>
      </c>
    </row>
    <row r="35" spans="1:34" ht="15" customHeight="1" x14ac:dyDescent="0.25">
      <c r="A35" s="52"/>
      <c r="B35" s="53"/>
      <c r="C35" s="51" t="str">
        <f t="shared" si="4"/>
        <v/>
      </c>
      <c r="D35" s="8" t="str">
        <f t="shared" si="18"/>
        <v/>
      </c>
      <c r="E35" s="57"/>
      <c r="F35" s="34" t="str">
        <f t="shared" si="5"/>
        <v/>
      </c>
      <c r="G35" s="59"/>
      <c r="H35" s="60"/>
      <c r="I35" s="26" t="str">
        <f t="shared" si="0"/>
        <v/>
      </c>
      <c r="J35" s="27" t="str">
        <f t="shared" si="6"/>
        <v/>
      </c>
      <c r="K35" s="12" t="str">
        <f t="shared" si="7"/>
        <v/>
      </c>
      <c r="L35" s="60"/>
      <c r="M35" s="20" t="str">
        <f t="shared" si="8"/>
        <v/>
      </c>
      <c r="N35" s="10" t="str">
        <f t="shared" si="1"/>
        <v/>
      </c>
      <c r="O35" s="22" t="str">
        <f t="shared" si="9"/>
        <v/>
      </c>
      <c r="P35" s="63"/>
      <c r="Q35" s="21" t="str">
        <f t="shared" si="10"/>
        <v/>
      </c>
      <c r="R35" s="14" t="str">
        <f t="shared" si="2"/>
        <v/>
      </c>
      <c r="S35" s="16" t="str">
        <f t="shared" si="11"/>
        <v/>
      </c>
      <c r="T35" s="46" t="str">
        <f t="shared" si="12"/>
        <v/>
      </c>
      <c r="U35" s="67"/>
      <c r="V35" s="68"/>
      <c r="W35" s="38" t="str">
        <f t="shared" si="19"/>
        <v/>
      </c>
      <c r="X35" s="67"/>
      <c r="Y35" s="17" t="str">
        <f t="shared" si="13"/>
        <v/>
      </c>
      <c r="Z35" s="36" t="str">
        <f t="shared" si="20"/>
        <v/>
      </c>
      <c r="AA35" s="72"/>
      <c r="AB35" s="18" t="str">
        <f t="shared" si="14"/>
        <v/>
      </c>
      <c r="AC35" s="17" t="str">
        <f t="shared" si="21"/>
        <v/>
      </c>
      <c r="AD35" s="49" t="str">
        <f t="shared" si="15"/>
        <v/>
      </c>
      <c r="AE35" s="109"/>
      <c r="AF35" s="110"/>
      <c r="AG35" s="111" t="str">
        <f t="shared" si="16"/>
        <v/>
      </c>
      <c r="AH35" s="112" t="str">
        <f t="shared" si="17"/>
        <v/>
      </c>
    </row>
    <row r="36" spans="1:34" ht="15" customHeight="1" x14ac:dyDescent="0.25">
      <c r="A36" s="52"/>
      <c r="B36" s="53"/>
      <c r="C36" s="51" t="str">
        <f t="shared" si="4"/>
        <v/>
      </c>
      <c r="D36" s="8" t="str">
        <f t="shared" si="18"/>
        <v/>
      </c>
      <c r="E36" s="57"/>
      <c r="F36" s="34" t="str">
        <f t="shared" si="5"/>
        <v/>
      </c>
      <c r="G36" s="59"/>
      <c r="H36" s="60"/>
      <c r="I36" s="26" t="str">
        <f t="shared" si="0"/>
        <v/>
      </c>
      <c r="J36" s="27" t="str">
        <f t="shared" si="6"/>
        <v/>
      </c>
      <c r="K36" s="12" t="str">
        <f t="shared" si="7"/>
        <v/>
      </c>
      <c r="L36" s="60"/>
      <c r="M36" s="20" t="str">
        <f t="shared" si="8"/>
        <v/>
      </c>
      <c r="N36" s="10" t="str">
        <f t="shared" si="1"/>
        <v/>
      </c>
      <c r="O36" s="22" t="str">
        <f t="shared" si="9"/>
        <v/>
      </c>
      <c r="P36" s="63"/>
      <c r="Q36" s="21" t="str">
        <f t="shared" si="10"/>
        <v/>
      </c>
      <c r="R36" s="14" t="str">
        <f t="shared" si="2"/>
        <v/>
      </c>
      <c r="S36" s="16" t="str">
        <f t="shared" si="11"/>
        <v/>
      </c>
      <c r="T36" s="46" t="str">
        <f t="shared" si="12"/>
        <v/>
      </c>
      <c r="U36" s="67"/>
      <c r="V36" s="68"/>
      <c r="W36" s="38" t="str">
        <f t="shared" si="19"/>
        <v/>
      </c>
      <c r="X36" s="67"/>
      <c r="Y36" s="17" t="str">
        <f t="shared" si="13"/>
        <v/>
      </c>
      <c r="Z36" s="36" t="str">
        <f t="shared" si="20"/>
        <v/>
      </c>
      <c r="AA36" s="72"/>
      <c r="AB36" s="18" t="str">
        <f t="shared" si="14"/>
        <v/>
      </c>
      <c r="AC36" s="17" t="str">
        <f t="shared" si="21"/>
        <v/>
      </c>
      <c r="AD36" s="49" t="str">
        <f t="shared" si="15"/>
        <v/>
      </c>
      <c r="AE36" s="109"/>
      <c r="AF36" s="110"/>
      <c r="AG36" s="111" t="str">
        <f t="shared" si="16"/>
        <v/>
      </c>
      <c r="AH36" s="112" t="str">
        <f t="shared" si="17"/>
        <v/>
      </c>
    </row>
    <row r="37" spans="1:34" ht="15" customHeight="1" x14ac:dyDescent="0.25">
      <c r="A37" s="52"/>
      <c r="B37" s="53"/>
      <c r="C37" s="51" t="str">
        <f t="shared" si="4"/>
        <v/>
      </c>
      <c r="D37" s="8" t="str">
        <f t="shared" si="18"/>
        <v/>
      </c>
      <c r="E37" s="57"/>
      <c r="F37" s="34" t="str">
        <f t="shared" si="5"/>
        <v/>
      </c>
      <c r="G37" s="59"/>
      <c r="H37" s="60"/>
      <c r="I37" s="26" t="str">
        <f t="shared" si="0"/>
        <v/>
      </c>
      <c r="J37" s="27" t="str">
        <f t="shared" si="6"/>
        <v/>
      </c>
      <c r="K37" s="12" t="str">
        <f t="shared" si="7"/>
        <v/>
      </c>
      <c r="L37" s="60"/>
      <c r="M37" s="20" t="str">
        <f t="shared" si="8"/>
        <v/>
      </c>
      <c r="N37" s="10" t="str">
        <f t="shared" si="1"/>
        <v/>
      </c>
      <c r="O37" s="22" t="str">
        <f t="shared" si="9"/>
        <v/>
      </c>
      <c r="P37" s="63"/>
      <c r="Q37" s="21" t="str">
        <f t="shared" si="10"/>
        <v/>
      </c>
      <c r="R37" s="14" t="str">
        <f t="shared" si="2"/>
        <v/>
      </c>
      <c r="S37" s="16" t="str">
        <f t="shared" si="11"/>
        <v/>
      </c>
      <c r="T37" s="46" t="str">
        <f t="shared" si="12"/>
        <v/>
      </c>
      <c r="U37" s="67"/>
      <c r="V37" s="68"/>
      <c r="W37" s="38" t="str">
        <f t="shared" si="19"/>
        <v/>
      </c>
      <c r="X37" s="67"/>
      <c r="Y37" s="17" t="str">
        <f t="shared" si="13"/>
        <v/>
      </c>
      <c r="Z37" s="36" t="str">
        <f t="shared" si="20"/>
        <v/>
      </c>
      <c r="AA37" s="72"/>
      <c r="AB37" s="18" t="str">
        <f t="shared" si="14"/>
        <v/>
      </c>
      <c r="AC37" s="17" t="str">
        <f t="shared" si="21"/>
        <v/>
      </c>
      <c r="AD37" s="49" t="str">
        <f t="shared" si="15"/>
        <v/>
      </c>
      <c r="AE37" s="109"/>
      <c r="AF37" s="110"/>
      <c r="AG37" s="111" t="str">
        <f t="shared" si="16"/>
        <v/>
      </c>
      <c r="AH37" s="112" t="str">
        <f t="shared" si="17"/>
        <v/>
      </c>
    </row>
    <row r="38" spans="1:34" ht="15" customHeight="1" x14ac:dyDescent="0.25">
      <c r="A38" s="52"/>
      <c r="B38" s="53"/>
      <c r="C38" s="51" t="str">
        <f t="shared" si="4"/>
        <v/>
      </c>
      <c r="D38" s="8" t="str">
        <f t="shared" si="18"/>
        <v/>
      </c>
      <c r="E38" s="57"/>
      <c r="F38" s="34" t="str">
        <f t="shared" si="5"/>
        <v/>
      </c>
      <c r="G38" s="59"/>
      <c r="H38" s="60"/>
      <c r="I38" s="26" t="str">
        <f t="shared" si="0"/>
        <v/>
      </c>
      <c r="J38" s="27" t="str">
        <f t="shared" si="6"/>
        <v/>
      </c>
      <c r="K38" s="12" t="str">
        <f t="shared" si="7"/>
        <v/>
      </c>
      <c r="L38" s="60"/>
      <c r="M38" s="20" t="str">
        <f t="shared" si="8"/>
        <v/>
      </c>
      <c r="N38" s="10" t="str">
        <f t="shared" si="1"/>
        <v/>
      </c>
      <c r="O38" s="22" t="str">
        <f t="shared" si="9"/>
        <v/>
      </c>
      <c r="P38" s="63"/>
      <c r="Q38" s="21" t="str">
        <f t="shared" si="10"/>
        <v/>
      </c>
      <c r="R38" s="14" t="str">
        <f t="shared" si="2"/>
        <v/>
      </c>
      <c r="S38" s="16" t="str">
        <f t="shared" si="11"/>
        <v/>
      </c>
      <c r="T38" s="46" t="str">
        <f t="shared" si="12"/>
        <v/>
      </c>
      <c r="U38" s="67"/>
      <c r="V38" s="68"/>
      <c r="W38" s="38" t="str">
        <f t="shared" si="19"/>
        <v/>
      </c>
      <c r="X38" s="67"/>
      <c r="Y38" s="17" t="str">
        <f t="shared" si="13"/>
        <v/>
      </c>
      <c r="Z38" s="36" t="str">
        <f t="shared" si="20"/>
        <v/>
      </c>
      <c r="AA38" s="72"/>
      <c r="AB38" s="18" t="str">
        <f t="shared" si="14"/>
        <v/>
      </c>
      <c r="AC38" s="17" t="str">
        <f t="shared" si="21"/>
        <v/>
      </c>
      <c r="AD38" s="49" t="str">
        <f t="shared" si="15"/>
        <v/>
      </c>
      <c r="AE38" s="109"/>
      <c r="AF38" s="110"/>
      <c r="AG38" s="111" t="str">
        <f t="shared" si="16"/>
        <v/>
      </c>
      <c r="AH38" s="112" t="str">
        <f t="shared" si="17"/>
        <v/>
      </c>
    </row>
    <row r="39" spans="1:34" ht="15" customHeight="1" x14ac:dyDescent="0.25">
      <c r="A39" s="52"/>
      <c r="B39" s="53"/>
      <c r="C39" s="51" t="str">
        <f t="shared" si="4"/>
        <v/>
      </c>
      <c r="D39" s="8" t="str">
        <f t="shared" si="18"/>
        <v/>
      </c>
      <c r="E39" s="57"/>
      <c r="F39" s="34" t="str">
        <f t="shared" si="5"/>
        <v/>
      </c>
      <c r="G39" s="59"/>
      <c r="H39" s="60"/>
      <c r="I39" s="26" t="str">
        <f t="shared" si="0"/>
        <v/>
      </c>
      <c r="J39" s="27" t="str">
        <f t="shared" si="6"/>
        <v/>
      </c>
      <c r="K39" s="12" t="str">
        <f t="shared" si="7"/>
        <v/>
      </c>
      <c r="L39" s="60"/>
      <c r="M39" s="20" t="str">
        <f t="shared" si="8"/>
        <v/>
      </c>
      <c r="N39" s="10" t="str">
        <f t="shared" si="1"/>
        <v/>
      </c>
      <c r="O39" s="22" t="str">
        <f t="shared" si="9"/>
        <v/>
      </c>
      <c r="P39" s="63"/>
      <c r="Q39" s="21" t="str">
        <f t="shared" si="10"/>
        <v/>
      </c>
      <c r="R39" s="14" t="str">
        <f t="shared" si="2"/>
        <v/>
      </c>
      <c r="S39" s="16" t="str">
        <f t="shared" si="11"/>
        <v/>
      </c>
      <c r="T39" s="46" t="str">
        <f t="shared" si="12"/>
        <v/>
      </c>
      <c r="U39" s="67"/>
      <c r="V39" s="68"/>
      <c r="W39" s="38" t="str">
        <f t="shared" si="19"/>
        <v/>
      </c>
      <c r="X39" s="67"/>
      <c r="Y39" s="17" t="str">
        <f t="shared" si="13"/>
        <v/>
      </c>
      <c r="Z39" s="36" t="str">
        <f t="shared" si="20"/>
        <v/>
      </c>
      <c r="AA39" s="72"/>
      <c r="AB39" s="18" t="str">
        <f t="shared" si="14"/>
        <v/>
      </c>
      <c r="AC39" s="17" t="str">
        <f t="shared" si="21"/>
        <v/>
      </c>
      <c r="AD39" s="49" t="str">
        <f t="shared" si="15"/>
        <v/>
      </c>
      <c r="AE39" s="109"/>
      <c r="AF39" s="110"/>
      <c r="AG39" s="111" t="str">
        <f t="shared" si="16"/>
        <v/>
      </c>
      <c r="AH39" s="112" t="str">
        <f t="shared" si="17"/>
        <v/>
      </c>
    </row>
    <row r="40" spans="1:34" ht="15" customHeight="1" x14ac:dyDescent="0.25">
      <c r="A40" s="52"/>
      <c r="B40" s="53"/>
      <c r="C40" s="51" t="str">
        <f t="shared" ref="C40:C71" si="22">IF(B40=0,"",(DATEDIF(B39,B40,"D")))</f>
        <v/>
      </c>
      <c r="D40" s="8" t="str">
        <f t="shared" si="18"/>
        <v/>
      </c>
      <c r="E40" s="57"/>
      <c r="F40" s="34" t="str">
        <f t="shared" si="5"/>
        <v/>
      </c>
      <c r="G40" s="59"/>
      <c r="H40" s="60"/>
      <c r="I40" s="26" t="str">
        <f t="shared" si="0"/>
        <v/>
      </c>
      <c r="J40" s="27" t="str">
        <f t="shared" si="6"/>
        <v/>
      </c>
      <c r="K40" s="12" t="str">
        <f t="shared" si="7"/>
        <v/>
      </c>
      <c r="L40" s="60"/>
      <c r="M40" s="20" t="str">
        <f t="shared" si="8"/>
        <v/>
      </c>
      <c r="N40" s="10" t="str">
        <f t="shared" si="1"/>
        <v/>
      </c>
      <c r="O40" s="22" t="str">
        <f t="shared" si="9"/>
        <v/>
      </c>
      <c r="P40" s="63"/>
      <c r="Q40" s="21" t="str">
        <f t="shared" si="10"/>
        <v/>
      </c>
      <c r="R40" s="14" t="str">
        <f t="shared" si="2"/>
        <v/>
      </c>
      <c r="S40" s="16" t="str">
        <f t="shared" si="11"/>
        <v/>
      </c>
      <c r="T40" s="46" t="str">
        <f t="shared" si="12"/>
        <v/>
      </c>
      <c r="U40" s="67"/>
      <c r="V40" s="68"/>
      <c r="W40" s="38" t="str">
        <f t="shared" si="19"/>
        <v/>
      </c>
      <c r="X40" s="67"/>
      <c r="Y40" s="17" t="str">
        <f t="shared" si="13"/>
        <v/>
      </c>
      <c r="Z40" s="36" t="str">
        <f t="shared" si="20"/>
        <v/>
      </c>
      <c r="AA40" s="72"/>
      <c r="AB40" s="18" t="str">
        <f t="shared" si="14"/>
        <v/>
      </c>
      <c r="AC40" s="17" t="str">
        <f t="shared" si="21"/>
        <v/>
      </c>
      <c r="AD40" s="49" t="str">
        <f t="shared" si="15"/>
        <v/>
      </c>
      <c r="AE40" s="109"/>
      <c r="AF40" s="110"/>
      <c r="AG40" s="111" t="str">
        <f t="shared" si="16"/>
        <v/>
      </c>
      <c r="AH40" s="112" t="str">
        <f t="shared" si="17"/>
        <v/>
      </c>
    </row>
    <row r="41" spans="1:34" ht="15" customHeight="1" x14ac:dyDescent="0.25">
      <c r="A41" s="52"/>
      <c r="B41" s="53"/>
      <c r="C41" s="51" t="str">
        <f t="shared" si="22"/>
        <v/>
      </c>
      <c r="D41" s="8" t="str">
        <f t="shared" si="18"/>
        <v/>
      </c>
      <c r="E41" s="57"/>
      <c r="F41" s="34" t="str">
        <f t="shared" si="5"/>
        <v/>
      </c>
      <c r="G41" s="59"/>
      <c r="H41" s="60"/>
      <c r="I41" s="26" t="str">
        <f t="shared" si="0"/>
        <v/>
      </c>
      <c r="J41" s="27" t="str">
        <f t="shared" si="6"/>
        <v/>
      </c>
      <c r="K41" s="12" t="str">
        <f t="shared" si="7"/>
        <v/>
      </c>
      <c r="L41" s="60"/>
      <c r="M41" s="20" t="str">
        <f t="shared" si="8"/>
        <v/>
      </c>
      <c r="N41" s="10" t="str">
        <f t="shared" si="1"/>
        <v/>
      </c>
      <c r="O41" s="22" t="str">
        <f t="shared" si="9"/>
        <v/>
      </c>
      <c r="P41" s="63"/>
      <c r="Q41" s="21" t="str">
        <f t="shared" si="10"/>
        <v/>
      </c>
      <c r="R41" s="14" t="str">
        <f t="shared" si="2"/>
        <v/>
      </c>
      <c r="S41" s="16" t="str">
        <f t="shared" si="11"/>
        <v/>
      </c>
      <c r="T41" s="46" t="str">
        <f t="shared" si="12"/>
        <v/>
      </c>
      <c r="U41" s="67"/>
      <c r="V41" s="68"/>
      <c r="W41" s="38" t="str">
        <f t="shared" si="19"/>
        <v/>
      </c>
      <c r="X41" s="67"/>
      <c r="Y41" s="17" t="str">
        <f t="shared" si="13"/>
        <v/>
      </c>
      <c r="Z41" s="36" t="str">
        <f t="shared" si="20"/>
        <v/>
      </c>
      <c r="AA41" s="72"/>
      <c r="AB41" s="18" t="str">
        <f t="shared" si="14"/>
        <v/>
      </c>
      <c r="AC41" s="17" t="str">
        <f t="shared" si="21"/>
        <v/>
      </c>
      <c r="AD41" s="49" t="str">
        <f t="shared" si="15"/>
        <v/>
      </c>
      <c r="AE41" s="109"/>
      <c r="AF41" s="110"/>
      <c r="AG41" s="111" t="str">
        <f t="shared" si="16"/>
        <v/>
      </c>
      <c r="AH41" s="112" t="str">
        <f t="shared" si="17"/>
        <v/>
      </c>
    </row>
    <row r="42" spans="1:34" ht="15" customHeight="1" x14ac:dyDescent="0.25">
      <c r="A42" s="52"/>
      <c r="B42" s="53"/>
      <c r="C42" s="51" t="str">
        <f t="shared" si="22"/>
        <v/>
      </c>
      <c r="D42" s="8" t="str">
        <f t="shared" si="18"/>
        <v/>
      </c>
      <c r="E42" s="57"/>
      <c r="F42" s="34" t="str">
        <f t="shared" si="5"/>
        <v/>
      </c>
      <c r="G42" s="59"/>
      <c r="H42" s="60"/>
      <c r="I42" s="26" t="str">
        <f t="shared" si="0"/>
        <v/>
      </c>
      <c r="J42" s="27" t="str">
        <f t="shared" si="6"/>
        <v/>
      </c>
      <c r="K42" s="12" t="str">
        <f t="shared" si="7"/>
        <v/>
      </c>
      <c r="L42" s="60"/>
      <c r="M42" s="20" t="str">
        <f t="shared" si="8"/>
        <v/>
      </c>
      <c r="N42" s="10" t="str">
        <f t="shared" si="1"/>
        <v/>
      </c>
      <c r="O42" s="22" t="str">
        <f t="shared" si="9"/>
        <v/>
      </c>
      <c r="P42" s="63"/>
      <c r="Q42" s="21" t="str">
        <f t="shared" si="10"/>
        <v/>
      </c>
      <c r="R42" s="14" t="str">
        <f t="shared" si="2"/>
        <v/>
      </c>
      <c r="S42" s="16" t="str">
        <f t="shared" si="11"/>
        <v/>
      </c>
      <c r="T42" s="46" t="str">
        <f t="shared" si="12"/>
        <v/>
      </c>
      <c r="U42" s="67"/>
      <c r="V42" s="68"/>
      <c r="W42" s="38" t="str">
        <f t="shared" si="19"/>
        <v/>
      </c>
      <c r="X42" s="67"/>
      <c r="Y42" s="17" t="str">
        <f t="shared" si="13"/>
        <v/>
      </c>
      <c r="Z42" s="36" t="str">
        <f t="shared" si="20"/>
        <v/>
      </c>
      <c r="AA42" s="72"/>
      <c r="AB42" s="18" t="str">
        <f t="shared" si="14"/>
        <v/>
      </c>
      <c r="AC42" s="17" t="str">
        <f t="shared" si="21"/>
        <v/>
      </c>
      <c r="AD42" s="49" t="str">
        <f t="shared" si="15"/>
        <v/>
      </c>
      <c r="AE42" s="109"/>
      <c r="AF42" s="110"/>
      <c r="AG42" s="111" t="str">
        <f t="shared" si="16"/>
        <v/>
      </c>
      <c r="AH42" s="112" t="str">
        <f t="shared" si="17"/>
        <v/>
      </c>
    </row>
    <row r="43" spans="1:34" ht="15" customHeight="1" x14ac:dyDescent="0.25">
      <c r="A43" s="52"/>
      <c r="B43" s="53"/>
      <c r="C43" s="51" t="str">
        <f t="shared" si="22"/>
        <v/>
      </c>
      <c r="D43" s="8" t="str">
        <f t="shared" si="18"/>
        <v/>
      </c>
      <c r="E43" s="57"/>
      <c r="F43" s="34" t="str">
        <f t="shared" si="5"/>
        <v/>
      </c>
      <c r="G43" s="59"/>
      <c r="H43" s="60"/>
      <c r="I43" s="26" t="str">
        <f t="shared" si="0"/>
        <v/>
      </c>
      <c r="J43" s="27" t="str">
        <f t="shared" si="6"/>
        <v/>
      </c>
      <c r="K43" s="12" t="str">
        <f t="shared" si="7"/>
        <v/>
      </c>
      <c r="L43" s="60"/>
      <c r="M43" s="20" t="str">
        <f t="shared" si="8"/>
        <v/>
      </c>
      <c r="N43" s="10" t="str">
        <f t="shared" si="1"/>
        <v/>
      </c>
      <c r="O43" s="22" t="str">
        <f t="shared" si="9"/>
        <v/>
      </c>
      <c r="P43" s="63"/>
      <c r="Q43" s="21" t="str">
        <f t="shared" si="10"/>
        <v/>
      </c>
      <c r="R43" s="14" t="str">
        <f t="shared" si="2"/>
        <v/>
      </c>
      <c r="S43" s="16" t="str">
        <f t="shared" si="11"/>
        <v/>
      </c>
      <c r="T43" s="46" t="str">
        <f t="shared" si="12"/>
        <v/>
      </c>
      <c r="U43" s="67"/>
      <c r="V43" s="68"/>
      <c r="W43" s="38" t="str">
        <f t="shared" si="19"/>
        <v/>
      </c>
      <c r="X43" s="67"/>
      <c r="Y43" s="17" t="str">
        <f t="shared" si="13"/>
        <v/>
      </c>
      <c r="Z43" s="36" t="str">
        <f t="shared" si="20"/>
        <v/>
      </c>
      <c r="AA43" s="72"/>
      <c r="AB43" s="18" t="str">
        <f t="shared" si="14"/>
        <v/>
      </c>
      <c r="AC43" s="17" t="str">
        <f t="shared" si="21"/>
        <v/>
      </c>
      <c r="AD43" s="49" t="str">
        <f t="shared" si="15"/>
        <v/>
      </c>
      <c r="AE43" s="109"/>
      <c r="AF43" s="110"/>
      <c r="AG43" s="111" t="str">
        <f t="shared" si="16"/>
        <v/>
      </c>
      <c r="AH43" s="112" t="str">
        <f t="shared" si="17"/>
        <v/>
      </c>
    </row>
    <row r="44" spans="1:34" ht="15" customHeight="1" x14ac:dyDescent="0.25">
      <c r="A44" s="52"/>
      <c r="B44" s="53"/>
      <c r="C44" s="51" t="str">
        <f t="shared" si="22"/>
        <v/>
      </c>
      <c r="D44" s="8" t="str">
        <f t="shared" si="18"/>
        <v/>
      </c>
      <c r="E44" s="57"/>
      <c r="F44" s="34" t="str">
        <f t="shared" si="5"/>
        <v/>
      </c>
      <c r="G44" s="59"/>
      <c r="H44" s="60"/>
      <c r="I44" s="26" t="str">
        <f t="shared" si="0"/>
        <v/>
      </c>
      <c r="J44" s="27" t="str">
        <f t="shared" si="6"/>
        <v/>
      </c>
      <c r="K44" s="12" t="str">
        <f t="shared" si="7"/>
        <v/>
      </c>
      <c r="L44" s="60"/>
      <c r="M44" s="20" t="str">
        <f t="shared" si="8"/>
        <v/>
      </c>
      <c r="N44" s="10" t="str">
        <f t="shared" si="1"/>
        <v/>
      </c>
      <c r="O44" s="22" t="str">
        <f t="shared" si="9"/>
        <v/>
      </c>
      <c r="P44" s="63"/>
      <c r="Q44" s="21" t="str">
        <f t="shared" si="10"/>
        <v/>
      </c>
      <c r="R44" s="14" t="str">
        <f t="shared" si="2"/>
        <v/>
      </c>
      <c r="S44" s="16" t="str">
        <f t="shared" si="11"/>
        <v/>
      </c>
      <c r="T44" s="46" t="str">
        <f t="shared" si="12"/>
        <v/>
      </c>
      <c r="U44" s="67"/>
      <c r="V44" s="68"/>
      <c r="W44" s="38" t="str">
        <f t="shared" si="19"/>
        <v/>
      </c>
      <c r="X44" s="67"/>
      <c r="Y44" s="17" t="str">
        <f t="shared" si="13"/>
        <v/>
      </c>
      <c r="Z44" s="36" t="str">
        <f t="shared" si="20"/>
        <v/>
      </c>
      <c r="AA44" s="72"/>
      <c r="AB44" s="18" t="str">
        <f t="shared" si="14"/>
        <v/>
      </c>
      <c r="AC44" s="17" t="str">
        <f t="shared" si="21"/>
        <v/>
      </c>
      <c r="AD44" s="49" t="str">
        <f t="shared" si="15"/>
        <v/>
      </c>
      <c r="AE44" s="109"/>
      <c r="AF44" s="110"/>
      <c r="AG44" s="111" t="str">
        <f t="shared" si="16"/>
        <v/>
      </c>
      <c r="AH44" s="112" t="str">
        <f t="shared" si="17"/>
        <v/>
      </c>
    </row>
    <row r="45" spans="1:34" ht="15" customHeight="1" x14ac:dyDescent="0.25">
      <c r="A45" s="52"/>
      <c r="B45" s="53"/>
      <c r="C45" s="51" t="str">
        <f t="shared" si="22"/>
        <v/>
      </c>
      <c r="D45" s="8" t="str">
        <f t="shared" si="18"/>
        <v/>
      </c>
      <c r="E45" s="57"/>
      <c r="F45" s="34" t="str">
        <f t="shared" si="5"/>
        <v/>
      </c>
      <c r="G45" s="59"/>
      <c r="H45" s="60"/>
      <c r="I45" s="26" t="str">
        <f t="shared" si="0"/>
        <v/>
      </c>
      <c r="J45" s="27" t="str">
        <f t="shared" si="6"/>
        <v/>
      </c>
      <c r="K45" s="12" t="str">
        <f t="shared" si="7"/>
        <v/>
      </c>
      <c r="L45" s="60"/>
      <c r="M45" s="20" t="str">
        <f t="shared" si="8"/>
        <v/>
      </c>
      <c r="N45" s="10" t="str">
        <f t="shared" si="1"/>
        <v/>
      </c>
      <c r="O45" s="22" t="str">
        <f t="shared" si="9"/>
        <v/>
      </c>
      <c r="P45" s="63"/>
      <c r="Q45" s="21" t="str">
        <f t="shared" si="10"/>
        <v/>
      </c>
      <c r="R45" s="14" t="str">
        <f t="shared" si="2"/>
        <v/>
      </c>
      <c r="S45" s="16" t="str">
        <f t="shared" si="11"/>
        <v/>
      </c>
      <c r="T45" s="46" t="str">
        <f t="shared" si="12"/>
        <v/>
      </c>
      <c r="U45" s="67"/>
      <c r="V45" s="68"/>
      <c r="W45" s="38" t="str">
        <f t="shared" si="19"/>
        <v/>
      </c>
      <c r="X45" s="67"/>
      <c r="Y45" s="17" t="str">
        <f t="shared" si="13"/>
        <v/>
      </c>
      <c r="Z45" s="36" t="str">
        <f t="shared" si="20"/>
        <v/>
      </c>
      <c r="AA45" s="72"/>
      <c r="AB45" s="18" t="str">
        <f t="shared" si="14"/>
        <v/>
      </c>
      <c r="AC45" s="17" t="str">
        <f t="shared" si="21"/>
        <v/>
      </c>
      <c r="AD45" s="49" t="str">
        <f t="shared" si="15"/>
        <v/>
      </c>
      <c r="AE45" s="109"/>
      <c r="AF45" s="110"/>
      <c r="AG45" s="111" t="str">
        <f t="shared" si="16"/>
        <v/>
      </c>
      <c r="AH45" s="112" t="str">
        <f t="shared" si="17"/>
        <v/>
      </c>
    </row>
    <row r="46" spans="1:34" ht="15" customHeight="1" x14ac:dyDescent="0.25">
      <c r="A46" s="52"/>
      <c r="B46" s="53"/>
      <c r="C46" s="51" t="str">
        <f t="shared" si="22"/>
        <v/>
      </c>
      <c r="D46" s="8" t="str">
        <f t="shared" si="18"/>
        <v/>
      </c>
      <c r="E46" s="57"/>
      <c r="F46" s="34" t="str">
        <f t="shared" si="5"/>
        <v/>
      </c>
      <c r="G46" s="59"/>
      <c r="H46" s="60"/>
      <c r="I46" s="26" t="str">
        <f t="shared" si="0"/>
        <v/>
      </c>
      <c r="J46" s="27" t="str">
        <f t="shared" si="6"/>
        <v/>
      </c>
      <c r="K46" s="12" t="str">
        <f t="shared" si="7"/>
        <v/>
      </c>
      <c r="L46" s="60"/>
      <c r="M46" s="20" t="str">
        <f t="shared" si="8"/>
        <v/>
      </c>
      <c r="N46" s="10" t="str">
        <f t="shared" si="1"/>
        <v/>
      </c>
      <c r="O46" s="22" t="str">
        <f t="shared" si="9"/>
        <v/>
      </c>
      <c r="P46" s="63"/>
      <c r="Q46" s="21" t="str">
        <f t="shared" si="10"/>
        <v/>
      </c>
      <c r="R46" s="14" t="str">
        <f t="shared" si="2"/>
        <v/>
      </c>
      <c r="S46" s="16" t="str">
        <f t="shared" si="11"/>
        <v/>
      </c>
      <c r="T46" s="46" t="str">
        <f t="shared" si="12"/>
        <v/>
      </c>
      <c r="U46" s="67"/>
      <c r="V46" s="68"/>
      <c r="W46" s="38" t="str">
        <f t="shared" si="19"/>
        <v/>
      </c>
      <c r="X46" s="67"/>
      <c r="Y46" s="17" t="str">
        <f t="shared" si="13"/>
        <v/>
      </c>
      <c r="Z46" s="36" t="str">
        <f t="shared" si="20"/>
        <v/>
      </c>
      <c r="AA46" s="72"/>
      <c r="AB46" s="18" t="str">
        <f t="shared" si="14"/>
        <v/>
      </c>
      <c r="AC46" s="17" t="str">
        <f t="shared" si="21"/>
        <v/>
      </c>
      <c r="AD46" s="49" t="str">
        <f t="shared" si="15"/>
        <v/>
      </c>
      <c r="AE46" s="109"/>
      <c r="AF46" s="110"/>
      <c r="AG46" s="111" t="str">
        <f t="shared" si="16"/>
        <v/>
      </c>
      <c r="AH46" s="112" t="str">
        <f t="shared" si="17"/>
        <v/>
      </c>
    </row>
    <row r="47" spans="1:34" ht="15" customHeight="1" x14ac:dyDescent="0.25">
      <c r="A47" s="52"/>
      <c r="B47" s="53"/>
      <c r="C47" s="51" t="str">
        <f t="shared" si="22"/>
        <v/>
      </c>
      <c r="D47" s="8" t="str">
        <f t="shared" si="18"/>
        <v/>
      </c>
      <c r="E47" s="57"/>
      <c r="F47" s="34" t="str">
        <f t="shared" si="5"/>
        <v/>
      </c>
      <c r="G47" s="59"/>
      <c r="H47" s="60"/>
      <c r="I47" s="26" t="str">
        <f t="shared" si="0"/>
        <v/>
      </c>
      <c r="J47" s="27" t="str">
        <f t="shared" si="6"/>
        <v/>
      </c>
      <c r="K47" s="12" t="str">
        <f t="shared" si="7"/>
        <v/>
      </c>
      <c r="L47" s="60"/>
      <c r="M47" s="20" t="str">
        <f t="shared" si="8"/>
        <v/>
      </c>
      <c r="N47" s="10" t="str">
        <f t="shared" si="1"/>
        <v/>
      </c>
      <c r="O47" s="22" t="str">
        <f t="shared" si="9"/>
        <v/>
      </c>
      <c r="P47" s="63"/>
      <c r="Q47" s="21" t="str">
        <f t="shared" si="10"/>
        <v/>
      </c>
      <c r="R47" s="14" t="str">
        <f t="shared" si="2"/>
        <v/>
      </c>
      <c r="S47" s="16" t="str">
        <f t="shared" si="11"/>
        <v/>
      </c>
      <c r="T47" s="46" t="str">
        <f t="shared" si="12"/>
        <v/>
      </c>
      <c r="U47" s="67"/>
      <c r="V47" s="68"/>
      <c r="W47" s="38" t="str">
        <f t="shared" si="19"/>
        <v/>
      </c>
      <c r="X47" s="67"/>
      <c r="Y47" s="17" t="str">
        <f t="shared" si="13"/>
        <v/>
      </c>
      <c r="Z47" s="36" t="str">
        <f t="shared" si="20"/>
        <v/>
      </c>
      <c r="AA47" s="72"/>
      <c r="AB47" s="18" t="str">
        <f t="shared" si="14"/>
        <v/>
      </c>
      <c r="AC47" s="17" t="str">
        <f t="shared" si="21"/>
        <v/>
      </c>
      <c r="AD47" s="49" t="str">
        <f t="shared" si="15"/>
        <v/>
      </c>
      <c r="AE47" s="109"/>
      <c r="AF47" s="110"/>
      <c r="AG47" s="111" t="str">
        <f t="shared" si="16"/>
        <v/>
      </c>
      <c r="AH47" s="112" t="str">
        <f t="shared" si="17"/>
        <v/>
      </c>
    </row>
    <row r="48" spans="1:34" ht="15" customHeight="1" x14ac:dyDescent="0.25">
      <c r="A48" s="52"/>
      <c r="B48" s="53"/>
      <c r="C48" s="51" t="str">
        <f t="shared" si="22"/>
        <v/>
      </c>
      <c r="D48" s="8" t="str">
        <f t="shared" si="18"/>
        <v/>
      </c>
      <c r="E48" s="57"/>
      <c r="F48" s="34" t="str">
        <f t="shared" si="5"/>
        <v/>
      </c>
      <c r="G48" s="59"/>
      <c r="H48" s="60"/>
      <c r="I48" s="26" t="str">
        <f t="shared" si="0"/>
        <v/>
      </c>
      <c r="J48" s="27" t="str">
        <f t="shared" si="6"/>
        <v/>
      </c>
      <c r="K48" s="12" t="str">
        <f t="shared" si="7"/>
        <v/>
      </c>
      <c r="L48" s="60"/>
      <c r="M48" s="20" t="str">
        <f t="shared" si="8"/>
        <v/>
      </c>
      <c r="N48" s="10" t="str">
        <f t="shared" si="1"/>
        <v/>
      </c>
      <c r="O48" s="22" t="str">
        <f t="shared" si="9"/>
        <v/>
      </c>
      <c r="P48" s="63"/>
      <c r="Q48" s="21" t="str">
        <f t="shared" si="10"/>
        <v/>
      </c>
      <c r="R48" s="14" t="str">
        <f t="shared" si="2"/>
        <v/>
      </c>
      <c r="S48" s="16" t="str">
        <f t="shared" si="11"/>
        <v/>
      </c>
      <c r="T48" s="46" t="str">
        <f t="shared" si="12"/>
        <v/>
      </c>
      <c r="U48" s="67"/>
      <c r="V48" s="68"/>
      <c r="W48" s="38" t="str">
        <f t="shared" si="19"/>
        <v/>
      </c>
      <c r="X48" s="67"/>
      <c r="Y48" s="17" t="str">
        <f t="shared" si="13"/>
        <v/>
      </c>
      <c r="Z48" s="36" t="str">
        <f t="shared" si="20"/>
        <v/>
      </c>
      <c r="AA48" s="72"/>
      <c r="AB48" s="18" t="str">
        <f t="shared" si="14"/>
        <v/>
      </c>
      <c r="AC48" s="17" t="str">
        <f t="shared" si="21"/>
        <v/>
      </c>
      <c r="AD48" s="49" t="str">
        <f t="shared" si="15"/>
        <v/>
      </c>
      <c r="AE48" s="109"/>
      <c r="AF48" s="110"/>
      <c r="AG48" s="111" t="str">
        <f t="shared" si="16"/>
        <v/>
      </c>
      <c r="AH48" s="112" t="str">
        <f t="shared" si="17"/>
        <v/>
      </c>
    </row>
    <row r="49" spans="1:34" ht="15" customHeight="1" x14ac:dyDescent="0.25">
      <c r="A49" s="52"/>
      <c r="B49" s="53"/>
      <c r="C49" s="51" t="str">
        <f t="shared" si="22"/>
        <v/>
      </c>
      <c r="D49" s="8" t="str">
        <f t="shared" si="18"/>
        <v/>
      </c>
      <c r="E49" s="57"/>
      <c r="F49" s="34" t="str">
        <f t="shared" si="5"/>
        <v/>
      </c>
      <c r="G49" s="59"/>
      <c r="H49" s="60"/>
      <c r="I49" s="26" t="str">
        <f t="shared" si="0"/>
        <v/>
      </c>
      <c r="J49" s="27" t="str">
        <f t="shared" si="6"/>
        <v/>
      </c>
      <c r="K49" s="12" t="str">
        <f t="shared" si="7"/>
        <v/>
      </c>
      <c r="L49" s="60"/>
      <c r="M49" s="20" t="str">
        <f t="shared" si="8"/>
        <v/>
      </c>
      <c r="N49" s="10" t="str">
        <f t="shared" si="1"/>
        <v/>
      </c>
      <c r="O49" s="22" t="str">
        <f t="shared" si="9"/>
        <v/>
      </c>
      <c r="P49" s="63"/>
      <c r="Q49" s="21" t="str">
        <f t="shared" si="10"/>
        <v/>
      </c>
      <c r="R49" s="14" t="str">
        <f t="shared" si="2"/>
        <v/>
      </c>
      <c r="S49" s="16" t="str">
        <f t="shared" si="11"/>
        <v/>
      </c>
      <c r="T49" s="46" t="str">
        <f t="shared" si="12"/>
        <v/>
      </c>
      <c r="U49" s="67"/>
      <c r="V49" s="68"/>
      <c r="W49" s="38" t="str">
        <f t="shared" si="19"/>
        <v/>
      </c>
      <c r="X49" s="67"/>
      <c r="Y49" s="17" t="str">
        <f t="shared" si="13"/>
        <v/>
      </c>
      <c r="Z49" s="36" t="str">
        <f t="shared" si="20"/>
        <v/>
      </c>
      <c r="AA49" s="72"/>
      <c r="AB49" s="18" t="str">
        <f t="shared" si="14"/>
        <v/>
      </c>
      <c r="AC49" s="17" t="str">
        <f t="shared" si="21"/>
        <v/>
      </c>
      <c r="AD49" s="49" t="str">
        <f t="shared" si="15"/>
        <v/>
      </c>
      <c r="AE49" s="109"/>
      <c r="AF49" s="110"/>
      <c r="AG49" s="111" t="str">
        <f t="shared" si="16"/>
        <v/>
      </c>
      <c r="AH49" s="112" t="str">
        <f t="shared" si="17"/>
        <v/>
      </c>
    </row>
    <row r="50" spans="1:34" ht="15" customHeight="1" x14ac:dyDescent="0.25">
      <c r="A50" s="52"/>
      <c r="B50" s="53"/>
      <c r="C50" s="51" t="str">
        <f t="shared" si="22"/>
        <v/>
      </c>
      <c r="D50" s="8" t="str">
        <f t="shared" si="18"/>
        <v/>
      </c>
      <c r="E50" s="57"/>
      <c r="F50" s="34" t="str">
        <f t="shared" si="5"/>
        <v/>
      </c>
      <c r="G50" s="59"/>
      <c r="H50" s="60"/>
      <c r="I50" s="26" t="str">
        <f t="shared" si="0"/>
        <v/>
      </c>
      <c r="J50" s="27" t="str">
        <f t="shared" si="6"/>
        <v/>
      </c>
      <c r="K50" s="12" t="str">
        <f t="shared" si="7"/>
        <v/>
      </c>
      <c r="L50" s="60"/>
      <c r="M50" s="20" t="str">
        <f t="shared" si="8"/>
        <v/>
      </c>
      <c r="N50" s="10" t="str">
        <f t="shared" si="1"/>
        <v/>
      </c>
      <c r="O50" s="22" t="str">
        <f t="shared" si="9"/>
        <v/>
      </c>
      <c r="P50" s="63"/>
      <c r="Q50" s="21" t="str">
        <f t="shared" si="10"/>
        <v/>
      </c>
      <c r="R50" s="14" t="str">
        <f t="shared" si="2"/>
        <v/>
      </c>
      <c r="S50" s="16" t="str">
        <f t="shared" si="11"/>
        <v/>
      </c>
      <c r="T50" s="46" t="str">
        <f t="shared" si="12"/>
        <v/>
      </c>
      <c r="U50" s="67"/>
      <c r="V50" s="68"/>
      <c r="W50" s="38" t="str">
        <f t="shared" si="19"/>
        <v/>
      </c>
      <c r="X50" s="67"/>
      <c r="Y50" s="17" t="str">
        <f t="shared" si="13"/>
        <v/>
      </c>
      <c r="Z50" s="36" t="str">
        <f t="shared" si="20"/>
        <v/>
      </c>
      <c r="AA50" s="72"/>
      <c r="AB50" s="18" t="str">
        <f t="shared" si="14"/>
        <v/>
      </c>
      <c r="AC50" s="17" t="str">
        <f t="shared" si="21"/>
        <v/>
      </c>
      <c r="AD50" s="49" t="str">
        <f t="shared" si="15"/>
        <v/>
      </c>
      <c r="AE50" s="109"/>
      <c r="AF50" s="110"/>
      <c r="AG50" s="111" t="str">
        <f t="shared" si="16"/>
        <v/>
      </c>
      <c r="AH50" s="112" t="str">
        <f t="shared" si="17"/>
        <v/>
      </c>
    </row>
    <row r="51" spans="1:34" ht="15" customHeight="1" x14ac:dyDescent="0.25">
      <c r="A51" s="52"/>
      <c r="B51" s="53"/>
      <c r="C51" s="51" t="str">
        <f t="shared" si="22"/>
        <v/>
      </c>
      <c r="D51" s="8" t="str">
        <f t="shared" si="18"/>
        <v/>
      </c>
      <c r="E51" s="57"/>
      <c r="F51" s="34" t="str">
        <f t="shared" si="5"/>
        <v/>
      </c>
      <c r="G51" s="59"/>
      <c r="H51" s="60"/>
      <c r="I51" s="26" t="str">
        <f t="shared" si="0"/>
        <v/>
      </c>
      <c r="J51" s="27" t="str">
        <f t="shared" si="6"/>
        <v/>
      </c>
      <c r="K51" s="12" t="str">
        <f t="shared" si="7"/>
        <v/>
      </c>
      <c r="L51" s="60"/>
      <c r="M51" s="20" t="str">
        <f t="shared" si="8"/>
        <v/>
      </c>
      <c r="N51" s="10" t="str">
        <f t="shared" si="1"/>
        <v/>
      </c>
      <c r="O51" s="22" t="str">
        <f t="shared" si="9"/>
        <v/>
      </c>
      <c r="P51" s="63"/>
      <c r="Q51" s="21" t="str">
        <f t="shared" si="10"/>
        <v/>
      </c>
      <c r="R51" s="14" t="str">
        <f t="shared" si="2"/>
        <v/>
      </c>
      <c r="S51" s="16" t="str">
        <f t="shared" si="11"/>
        <v/>
      </c>
      <c r="T51" s="46" t="str">
        <f t="shared" si="12"/>
        <v/>
      </c>
      <c r="U51" s="67"/>
      <c r="V51" s="68"/>
      <c r="W51" s="38" t="str">
        <f t="shared" si="19"/>
        <v/>
      </c>
      <c r="X51" s="67"/>
      <c r="Y51" s="17" t="str">
        <f t="shared" si="13"/>
        <v/>
      </c>
      <c r="Z51" s="36" t="str">
        <f t="shared" si="20"/>
        <v/>
      </c>
      <c r="AA51" s="72"/>
      <c r="AB51" s="18" t="str">
        <f t="shared" si="14"/>
        <v/>
      </c>
      <c r="AC51" s="17" t="str">
        <f t="shared" si="21"/>
        <v/>
      </c>
      <c r="AD51" s="49" t="str">
        <f t="shared" si="15"/>
        <v/>
      </c>
      <c r="AE51" s="109"/>
      <c r="AF51" s="110"/>
      <c r="AG51" s="111" t="str">
        <f t="shared" si="16"/>
        <v/>
      </c>
      <c r="AH51" s="112" t="str">
        <f t="shared" si="17"/>
        <v/>
      </c>
    </row>
    <row r="52" spans="1:34" ht="15" customHeight="1" x14ac:dyDescent="0.25">
      <c r="A52" s="52"/>
      <c r="B52" s="53"/>
      <c r="C52" s="51" t="str">
        <f t="shared" si="22"/>
        <v/>
      </c>
      <c r="D52" s="8" t="str">
        <f t="shared" si="18"/>
        <v/>
      </c>
      <c r="E52" s="57"/>
      <c r="F52" s="34" t="str">
        <f t="shared" si="5"/>
        <v/>
      </c>
      <c r="G52" s="59"/>
      <c r="H52" s="60"/>
      <c r="I52" s="26" t="str">
        <f t="shared" si="0"/>
        <v/>
      </c>
      <c r="J52" s="27" t="str">
        <f t="shared" si="6"/>
        <v/>
      </c>
      <c r="K52" s="12" t="str">
        <f t="shared" si="7"/>
        <v/>
      </c>
      <c r="L52" s="60"/>
      <c r="M52" s="20" t="str">
        <f t="shared" si="8"/>
        <v/>
      </c>
      <c r="N52" s="10" t="str">
        <f t="shared" si="1"/>
        <v/>
      </c>
      <c r="O52" s="22" t="str">
        <f t="shared" si="9"/>
        <v/>
      </c>
      <c r="P52" s="63"/>
      <c r="Q52" s="21" t="str">
        <f t="shared" si="10"/>
        <v/>
      </c>
      <c r="R52" s="14" t="str">
        <f t="shared" si="2"/>
        <v/>
      </c>
      <c r="S52" s="16" t="str">
        <f t="shared" si="11"/>
        <v/>
      </c>
      <c r="T52" s="46" t="str">
        <f t="shared" si="12"/>
        <v/>
      </c>
      <c r="U52" s="67"/>
      <c r="V52" s="68"/>
      <c r="W52" s="38" t="str">
        <f t="shared" si="19"/>
        <v/>
      </c>
      <c r="X52" s="67"/>
      <c r="Y52" s="17" t="str">
        <f t="shared" si="13"/>
        <v/>
      </c>
      <c r="Z52" s="36" t="str">
        <f t="shared" si="20"/>
        <v/>
      </c>
      <c r="AA52" s="72"/>
      <c r="AB52" s="18" t="str">
        <f t="shared" si="14"/>
        <v/>
      </c>
      <c r="AC52" s="17" t="str">
        <f t="shared" si="21"/>
        <v/>
      </c>
      <c r="AD52" s="49" t="str">
        <f t="shared" si="15"/>
        <v/>
      </c>
      <c r="AE52" s="109"/>
      <c r="AF52" s="110"/>
      <c r="AG52" s="111" t="str">
        <f t="shared" si="16"/>
        <v/>
      </c>
      <c r="AH52" s="112" t="str">
        <f t="shared" si="17"/>
        <v/>
      </c>
    </row>
    <row r="53" spans="1:34" ht="15" customHeight="1" x14ac:dyDescent="0.25">
      <c r="A53" s="52"/>
      <c r="B53" s="53"/>
      <c r="C53" s="51" t="str">
        <f t="shared" si="22"/>
        <v/>
      </c>
      <c r="D53" s="8" t="str">
        <f t="shared" si="18"/>
        <v/>
      </c>
      <c r="E53" s="57"/>
      <c r="F53" s="34" t="str">
        <f t="shared" si="5"/>
        <v/>
      </c>
      <c r="G53" s="59"/>
      <c r="H53" s="60"/>
      <c r="I53" s="26" t="str">
        <f t="shared" si="0"/>
        <v/>
      </c>
      <c r="J53" s="27" t="str">
        <f t="shared" si="6"/>
        <v/>
      </c>
      <c r="K53" s="12" t="str">
        <f t="shared" si="7"/>
        <v/>
      </c>
      <c r="L53" s="60"/>
      <c r="M53" s="20" t="str">
        <f t="shared" si="8"/>
        <v/>
      </c>
      <c r="N53" s="10" t="str">
        <f t="shared" si="1"/>
        <v/>
      </c>
      <c r="O53" s="22" t="str">
        <f t="shared" si="9"/>
        <v/>
      </c>
      <c r="P53" s="63"/>
      <c r="Q53" s="21" t="str">
        <f t="shared" si="10"/>
        <v/>
      </c>
      <c r="R53" s="14" t="str">
        <f t="shared" si="2"/>
        <v/>
      </c>
      <c r="S53" s="16" t="str">
        <f t="shared" si="11"/>
        <v/>
      </c>
      <c r="T53" s="46" t="str">
        <f t="shared" si="12"/>
        <v/>
      </c>
      <c r="U53" s="67"/>
      <c r="V53" s="68"/>
      <c r="W53" s="38" t="str">
        <f t="shared" si="19"/>
        <v/>
      </c>
      <c r="X53" s="67"/>
      <c r="Y53" s="17" t="str">
        <f t="shared" si="13"/>
        <v/>
      </c>
      <c r="Z53" s="36" t="str">
        <f t="shared" si="20"/>
        <v/>
      </c>
      <c r="AA53" s="72"/>
      <c r="AB53" s="18" t="str">
        <f t="shared" si="14"/>
        <v/>
      </c>
      <c r="AC53" s="17" t="str">
        <f t="shared" si="21"/>
        <v/>
      </c>
      <c r="AD53" s="49" t="str">
        <f t="shared" si="15"/>
        <v/>
      </c>
      <c r="AE53" s="109"/>
      <c r="AF53" s="110"/>
      <c r="AG53" s="111" t="str">
        <f t="shared" si="16"/>
        <v/>
      </c>
      <c r="AH53" s="112" t="str">
        <f t="shared" si="17"/>
        <v/>
      </c>
    </row>
    <row r="54" spans="1:34" ht="15" customHeight="1" x14ac:dyDescent="0.25">
      <c r="A54" s="52"/>
      <c r="B54" s="53"/>
      <c r="C54" s="51" t="str">
        <f t="shared" si="22"/>
        <v/>
      </c>
      <c r="D54" s="8" t="str">
        <f t="shared" si="18"/>
        <v/>
      </c>
      <c r="E54" s="57"/>
      <c r="F54" s="34" t="str">
        <f t="shared" si="5"/>
        <v/>
      </c>
      <c r="G54" s="59"/>
      <c r="H54" s="60"/>
      <c r="I54" s="26" t="str">
        <f t="shared" si="0"/>
        <v/>
      </c>
      <c r="J54" s="27" t="str">
        <f t="shared" si="6"/>
        <v/>
      </c>
      <c r="K54" s="12" t="str">
        <f t="shared" si="7"/>
        <v/>
      </c>
      <c r="L54" s="60"/>
      <c r="M54" s="20" t="str">
        <f t="shared" si="8"/>
        <v/>
      </c>
      <c r="N54" s="10" t="str">
        <f t="shared" si="1"/>
        <v/>
      </c>
      <c r="O54" s="22" t="str">
        <f t="shared" si="9"/>
        <v/>
      </c>
      <c r="P54" s="63"/>
      <c r="Q54" s="21" t="str">
        <f t="shared" si="10"/>
        <v/>
      </c>
      <c r="R54" s="14" t="str">
        <f t="shared" si="2"/>
        <v/>
      </c>
      <c r="S54" s="16" t="str">
        <f t="shared" si="11"/>
        <v/>
      </c>
      <c r="T54" s="46" t="str">
        <f t="shared" si="12"/>
        <v/>
      </c>
      <c r="U54" s="67"/>
      <c r="V54" s="68"/>
      <c r="W54" s="38" t="str">
        <f t="shared" si="19"/>
        <v/>
      </c>
      <c r="X54" s="67"/>
      <c r="Y54" s="17" t="str">
        <f t="shared" si="13"/>
        <v/>
      </c>
      <c r="Z54" s="36" t="str">
        <f t="shared" si="20"/>
        <v/>
      </c>
      <c r="AA54" s="72"/>
      <c r="AB54" s="18" t="str">
        <f t="shared" si="14"/>
        <v/>
      </c>
      <c r="AC54" s="17" t="str">
        <f t="shared" si="21"/>
        <v/>
      </c>
      <c r="AD54" s="49" t="str">
        <f t="shared" si="15"/>
        <v/>
      </c>
      <c r="AE54" s="109"/>
      <c r="AF54" s="110"/>
      <c r="AG54" s="111" t="str">
        <f t="shared" si="16"/>
        <v/>
      </c>
      <c r="AH54" s="112" t="str">
        <f t="shared" si="17"/>
        <v/>
      </c>
    </row>
    <row r="55" spans="1:34" ht="15" customHeight="1" x14ac:dyDescent="0.25">
      <c r="A55" s="52"/>
      <c r="B55" s="53"/>
      <c r="C55" s="51" t="str">
        <f t="shared" si="22"/>
        <v/>
      </c>
      <c r="D55" s="8" t="str">
        <f t="shared" si="18"/>
        <v/>
      </c>
      <c r="E55" s="57"/>
      <c r="F55" s="34" t="str">
        <f t="shared" si="5"/>
        <v/>
      </c>
      <c r="G55" s="59"/>
      <c r="H55" s="60"/>
      <c r="I55" s="26" t="str">
        <f t="shared" si="0"/>
        <v/>
      </c>
      <c r="J55" s="27" t="str">
        <f t="shared" si="6"/>
        <v/>
      </c>
      <c r="K55" s="12" t="str">
        <f t="shared" si="7"/>
        <v/>
      </c>
      <c r="L55" s="60"/>
      <c r="M55" s="20" t="str">
        <f t="shared" si="8"/>
        <v/>
      </c>
      <c r="N55" s="10" t="str">
        <f t="shared" si="1"/>
        <v/>
      </c>
      <c r="O55" s="22" t="str">
        <f t="shared" si="9"/>
        <v/>
      </c>
      <c r="P55" s="63"/>
      <c r="Q55" s="21" t="str">
        <f t="shared" si="10"/>
        <v/>
      </c>
      <c r="R55" s="14" t="str">
        <f t="shared" si="2"/>
        <v/>
      </c>
      <c r="S55" s="16" t="str">
        <f t="shared" si="11"/>
        <v/>
      </c>
      <c r="T55" s="46" t="str">
        <f t="shared" si="12"/>
        <v/>
      </c>
      <c r="U55" s="67"/>
      <c r="V55" s="68"/>
      <c r="W55" s="38" t="str">
        <f t="shared" si="19"/>
        <v/>
      </c>
      <c r="X55" s="67"/>
      <c r="Y55" s="17" t="str">
        <f t="shared" si="13"/>
        <v/>
      </c>
      <c r="Z55" s="36" t="str">
        <f t="shared" si="20"/>
        <v/>
      </c>
      <c r="AA55" s="72"/>
      <c r="AB55" s="18" t="str">
        <f t="shared" si="14"/>
        <v/>
      </c>
      <c r="AC55" s="17" t="str">
        <f t="shared" si="21"/>
        <v/>
      </c>
      <c r="AD55" s="49" t="str">
        <f t="shared" si="15"/>
        <v/>
      </c>
      <c r="AE55" s="109"/>
      <c r="AF55" s="110"/>
      <c r="AG55" s="111" t="str">
        <f t="shared" si="16"/>
        <v/>
      </c>
      <c r="AH55" s="112" t="str">
        <f t="shared" si="17"/>
        <v/>
      </c>
    </row>
    <row r="56" spans="1:34" ht="15" customHeight="1" x14ac:dyDescent="0.25">
      <c r="A56" s="52"/>
      <c r="B56" s="53"/>
      <c r="C56" s="51" t="str">
        <f t="shared" si="22"/>
        <v/>
      </c>
      <c r="D56" s="8" t="str">
        <f t="shared" si="18"/>
        <v/>
      </c>
      <c r="E56" s="57"/>
      <c r="F56" s="34" t="str">
        <f t="shared" si="5"/>
        <v/>
      </c>
      <c r="G56" s="59"/>
      <c r="H56" s="60"/>
      <c r="I56" s="26" t="str">
        <f t="shared" si="0"/>
        <v/>
      </c>
      <c r="J56" s="27" t="str">
        <f t="shared" si="6"/>
        <v/>
      </c>
      <c r="K56" s="12" t="str">
        <f t="shared" si="7"/>
        <v/>
      </c>
      <c r="L56" s="60"/>
      <c r="M56" s="20" t="str">
        <f t="shared" si="8"/>
        <v/>
      </c>
      <c r="N56" s="10" t="str">
        <f t="shared" si="1"/>
        <v/>
      </c>
      <c r="O56" s="22" t="str">
        <f t="shared" si="9"/>
        <v/>
      </c>
      <c r="P56" s="63"/>
      <c r="Q56" s="21" t="str">
        <f t="shared" si="10"/>
        <v/>
      </c>
      <c r="R56" s="14" t="str">
        <f t="shared" si="2"/>
        <v/>
      </c>
      <c r="S56" s="16" t="str">
        <f t="shared" si="11"/>
        <v/>
      </c>
      <c r="T56" s="46" t="str">
        <f t="shared" si="12"/>
        <v/>
      </c>
      <c r="U56" s="67"/>
      <c r="V56" s="68"/>
      <c r="W56" s="38" t="str">
        <f t="shared" si="19"/>
        <v/>
      </c>
      <c r="X56" s="67"/>
      <c r="Y56" s="17" t="str">
        <f t="shared" si="13"/>
        <v/>
      </c>
      <c r="Z56" s="36" t="str">
        <f t="shared" si="20"/>
        <v/>
      </c>
      <c r="AA56" s="72"/>
      <c r="AB56" s="18" t="str">
        <f t="shared" si="14"/>
        <v/>
      </c>
      <c r="AC56" s="17" t="str">
        <f t="shared" si="21"/>
        <v/>
      </c>
      <c r="AD56" s="49" t="str">
        <f t="shared" si="15"/>
        <v/>
      </c>
      <c r="AE56" s="109"/>
      <c r="AF56" s="110"/>
      <c r="AG56" s="111" t="str">
        <f t="shared" si="16"/>
        <v/>
      </c>
      <c r="AH56" s="112" t="str">
        <f t="shared" si="17"/>
        <v/>
      </c>
    </row>
    <row r="57" spans="1:34" ht="15" customHeight="1" x14ac:dyDescent="0.25">
      <c r="A57" s="52"/>
      <c r="B57" s="53"/>
      <c r="C57" s="51" t="str">
        <f t="shared" si="22"/>
        <v/>
      </c>
      <c r="D57" s="8" t="str">
        <f t="shared" si="18"/>
        <v/>
      </c>
      <c r="E57" s="57"/>
      <c r="F57" s="34" t="str">
        <f t="shared" si="5"/>
        <v/>
      </c>
      <c r="G57" s="59"/>
      <c r="H57" s="60"/>
      <c r="I57" s="26" t="str">
        <f t="shared" si="0"/>
        <v/>
      </c>
      <c r="J57" s="27" t="str">
        <f t="shared" si="6"/>
        <v/>
      </c>
      <c r="K57" s="12" t="str">
        <f t="shared" si="7"/>
        <v/>
      </c>
      <c r="L57" s="60"/>
      <c r="M57" s="20" t="str">
        <f t="shared" si="8"/>
        <v/>
      </c>
      <c r="N57" s="10" t="str">
        <f t="shared" si="1"/>
        <v/>
      </c>
      <c r="O57" s="22" t="str">
        <f t="shared" si="9"/>
        <v/>
      </c>
      <c r="P57" s="63"/>
      <c r="Q57" s="21" t="str">
        <f t="shared" si="10"/>
        <v/>
      </c>
      <c r="R57" s="14" t="str">
        <f t="shared" si="2"/>
        <v/>
      </c>
      <c r="S57" s="16" t="str">
        <f t="shared" si="11"/>
        <v/>
      </c>
      <c r="T57" s="46" t="str">
        <f t="shared" si="12"/>
        <v/>
      </c>
      <c r="U57" s="67"/>
      <c r="V57" s="68"/>
      <c r="W57" s="38" t="str">
        <f t="shared" si="19"/>
        <v/>
      </c>
      <c r="X57" s="67"/>
      <c r="Y57" s="17" t="str">
        <f t="shared" si="13"/>
        <v/>
      </c>
      <c r="Z57" s="36" t="str">
        <f t="shared" si="20"/>
        <v/>
      </c>
      <c r="AA57" s="72"/>
      <c r="AB57" s="18" t="str">
        <f t="shared" si="14"/>
        <v/>
      </c>
      <c r="AC57" s="17" t="str">
        <f t="shared" si="21"/>
        <v/>
      </c>
      <c r="AD57" s="49" t="str">
        <f t="shared" si="15"/>
        <v/>
      </c>
      <c r="AE57" s="109"/>
      <c r="AF57" s="110"/>
      <c r="AG57" s="111" t="str">
        <f t="shared" si="16"/>
        <v/>
      </c>
      <c r="AH57" s="112" t="str">
        <f t="shared" si="17"/>
        <v/>
      </c>
    </row>
    <row r="58" spans="1:34" ht="15" customHeight="1" x14ac:dyDescent="0.25">
      <c r="A58" s="52"/>
      <c r="B58" s="53"/>
      <c r="C58" s="51" t="str">
        <f t="shared" si="22"/>
        <v/>
      </c>
      <c r="D58" s="8" t="str">
        <f t="shared" si="18"/>
        <v/>
      </c>
      <c r="E58" s="57"/>
      <c r="F58" s="34" t="str">
        <f t="shared" si="5"/>
        <v/>
      </c>
      <c r="G58" s="59"/>
      <c r="H58" s="60"/>
      <c r="I58" s="26" t="str">
        <f t="shared" si="0"/>
        <v/>
      </c>
      <c r="J58" s="27" t="str">
        <f t="shared" si="6"/>
        <v/>
      </c>
      <c r="K58" s="12" t="str">
        <f t="shared" si="7"/>
        <v/>
      </c>
      <c r="L58" s="60"/>
      <c r="M58" s="20" t="str">
        <f t="shared" si="8"/>
        <v/>
      </c>
      <c r="N58" s="10" t="str">
        <f t="shared" si="1"/>
        <v/>
      </c>
      <c r="O58" s="22" t="str">
        <f t="shared" si="9"/>
        <v/>
      </c>
      <c r="P58" s="63"/>
      <c r="Q58" s="21" t="str">
        <f t="shared" si="10"/>
        <v/>
      </c>
      <c r="R58" s="14" t="str">
        <f t="shared" si="2"/>
        <v/>
      </c>
      <c r="S58" s="16" t="str">
        <f t="shared" si="11"/>
        <v/>
      </c>
      <c r="T58" s="46" t="str">
        <f t="shared" si="12"/>
        <v/>
      </c>
      <c r="U58" s="67"/>
      <c r="V58" s="68"/>
      <c r="W58" s="38" t="str">
        <f t="shared" si="19"/>
        <v/>
      </c>
      <c r="X58" s="67"/>
      <c r="Y58" s="17" t="str">
        <f t="shared" si="13"/>
        <v/>
      </c>
      <c r="Z58" s="36" t="str">
        <f t="shared" si="20"/>
        <v/>
      </c>
      <c r="AA58" s="72"/>
      <c r="AB58" s="18" t="str">
        <f t="shared" si="14"/>
        <v/>
      </c>
      <c r="AC58" s="17" t="str">
        <f t="shared" si="21"/>
        <v/>
      </c>
      <c r="AD58" s="49" t="str">
        <f t="shared" si="15"/>
        <v/>
      </c>
      <c r="AE58" s="109"/>
      <c r="AF58" s="110"/>
      <c r="AG58" s="111" t="str">
        <f t="shared" si="16"/>
        <v/>
      </c>
      <c r="AH58" s="112" t="str">
        <f t="shared" si="17"/>
        <v/>
      </c>
    </row>
    <row r="59" spans="1:34" ht="15" customHeight="1" x14ac:dyDescent="0.25">
      <c r="A59" s="52"/>
      <c r="B59" s="53"/>
      <c r="C59" s="51" t="str">
        <f t="shared" si="22"/>
        <v/>
      </c>
      <c r="D59" s="8" t="str">
        <f t="shared" si="18"/>
        <v/>
      </c>
      <c r="E59" s="57"/>
      <c r="F59" s="34" t="str">
        <f t="shared" si="5"/>
        <v/>
      </c>
      <c r="G59" s="59"/>
      <c r="H59" s="60"/>
      <c r="I59" s="26" t="str">
        <f t="shared" si="0"/>
        <v/>
      </c>
      <c r="J59" s="27" t="str">
        <f t="shared" si="6"/>
        <v/>
      </c>
      <c r="K59" s="12" t="str">
        <f t="shared" si="7"/>
        <v/>
      </c>
      <c r="L59" s="60"/>
      <c r="M59" s="20" t="str">
        <f t="shared" si="8"/>
        <v/>
      </c>
      <c r="N59" s="10" t="str">
        <f t="shared" si="1"/>
        <v/>
      </c>
      <c r="O59" s="22" t="str">
        <f t="shared" si="9"/>
        <v/>
      </c>
      <c r="P59" s="63"/>
      <c r="Q59" s="21" t="str">
        <f t="shared" si="10"/>
        <v/>
      </c>
      <c r="R59" s="14" t="str">
        <f t="shared" si="2"/>
        <v/>
      </c>
      <c r="S59" s="16" t="str">
        <f t="shared" si="11"/>
        <v/>
      </c>
      <c r="T59" s="46" t="str">
        <f t="shared" si="12"/>
        <v/>
      </c>
      <c r="U59" s="67"/>
      <c r="V59" s="68"/>
      <c r="W59" s="38" t="str">
        <f t="shared" si="19"/>
        <v/>
      </c>
      <c r="X59" s="67"/>
      <c r="Y59" s="17" t="str">
        <f t="shared" si="13"/>
        <v/>
      </c>
      <c r="Z59" s="36" t="str">
        <f t="shared" si="20"/>
        <v/>
      </c>
      <c r="AA59" s="72"/>
      <c r="AB59" s="18" t="str">
        <f t="shared" si="14"/>
        <v/>
      </c>
      <c r="AC59" s="17" t="str">
        <f t="shared" si="21"/>
        <v/>
      </c>
      <c r="AD59" s="49" t="str">
        <f t="shared" si="15"/>
        <v/>
      </c>
      <c r="AE59" s="109"/>
      <c r="AF59" s="110"/>
      <c r="AG59" s="111" t="str">
        <f t="shared" si="16"/>
        <v/>
      </c>
      <c r="AH59" s="112" t="str">
        <f t="shared" si="17"/>
        <v/>
      </c>
    </row>
    <row r="60" spans="1:34" ht="15" customHeight="1" x14ac:dyDescent="0.25">
      <c r="A60" s="52"/>
      <c r="B60" s="53"/>
      <c r="C60" s="51" t="str">
        <f t="shared" si="22"/>
        <v/>
      </c>
      <c r="D60" s="8" t="str">
        <f t="shared" si="18"/>
        <v/>
      </c>
      <c r="E60" s="57"/>
      <c r="F60" s="34" t="str">
        <f t="shared" si="5"/>
        <v/>
      </c>
      <c r="G60" s="59"/>
      <c r="H60" s="60"/>
      <c r="I60" s="26" t="str">
        <f t="shared" si="0"/>
        <v/>
      </c>
      <c r="J60" s="27" t="str">
        <f t="shared" si="6"/>
        <v/>
      </c>
      <c r="K60" s="12" t="str">
        <f t="shared" si="7"/>
        <v/>
      </c>
      <c r="L60" s="60"/>
      <c r="M60" s="20" t="str">
        <f t="shared" si="8"/>
        <v/>
      </c>
      <c r="N60" s="10" t="str">
        <f t="shared" si="1"/>
        <v/>
      </c>
      <c r="O60" s="22" t="str">
        <f t="shared" si="9"/>
        <v/>
      </c>
      <c r="P60" s="63"/>
      <c r="Q60" s="21" t="str">
        <f t="shared" si="10"/>
        <v/>
      </c>
      <c r="R60" s="14" t="str">
        <f t="shared" si="2"/>
        <v/>
      </c>
      <c r="S60" s="16" t="str">
        <f t="shared" si="11"/>
        <v/>
      </c>
      <c r="T60" s="46" t="str">
        <f t="shared" si="12"/>
        <v/>
      </c>
      <c r="U60" s="67"/>
      <c r="V60" s="68"/>
      <c r="W60" s="38" t="str">
        <f t="shared" si="19"/>
        <v/>
      </c>
      <c r="X60" s="67"/>
      <c r="Y60" s="17" t="str">
        <f t="shared" si="13"/>
        <v/>
      </c>
      <c r="Z60" s="36" t="str">
        <f t="shared" si="20"/>
        <v/>
      </c>
      <c r="AA60" s="72"/>
      <c r="AB60" s="18" t="str">
        <f t="shared" si="14"/>
        <v/>
      </c>
      <c r="AC60" s="17" t="str">
        <f t="shared" si="21"/>
        <v/>
      </c>
      <c r="AD60" s="49" t="str">
        <f t="shared" si="15"/>
        <v/>
      </c>
      <c r="AE60" s="109"/>
      <c r="AF60" s="110"/>
      <c r="AG60" s="111" t="str">
        <f t="shared" si="16"/>
        <v/>
      </c>
      <c r="AH60" s="112" t="str">
        <f t="shared" si="17"/>
        <v/>
      </c>
    </row>
    <row r="61" spans="1:34" ht="15" customHeight="1" x14ac:dyDescent="0.25">
      <c r="A61" s="52"/>
      <c r="B61" s="53"/>
      <c r="C61" s="51" t="str">
        <f t="shared" si="22"/>
        <v/>
      </c>
      <c r="D61" s="8" t="str">
        <f t="shared" si="18"/>
        <v/>
      </c>
      <c r="E61" s="57"/>
      <c r="F61" s="34" t="str">
        <f t="shared" si="5"/>
        <v/>
      </c>
      <c r="G61" s="59"/>
      <c r="H61" s="60"/>
      <c r="I61" s="26" t="str">
        <f t="shared" si="0"/>
        <v/>
      </c>
      <c r="J61" s="27" t="str">
        <f t="shared" si="6"/>
        <v/>
      </c>
      <c r="K61" s="12" t="str">
        <f t="shared" si="7"/>
        <v/>
      </c>
      <c r="L61" s="60"/>
      <c r="M61" s="20" t="str">
        <f t="shared" si="8"/>
        <v/>
      </c>
      <c r="N61" s="10" t="str">
        <f t="shared" si="1"/>
        <v/>
      </c>
      <c r="O61" s="22" t="str">
        <f t="shared" si="9"/>
        <v/>
      </c>
      <c r="P61" s="63"/>
      <c r="Q61" s="21" t="str">
        <f t="shared" si="10"/>
        <v/>
      </c>
      <c r="R61" s="14" t="str">
        <f t="shared" si="2"/>
        <v/>
      </c>
      <c r="S61" s="16" t="str">
        <f t="shared" si="11"/>
        <v/>
      </c>
      <c r="T61" s="46" t="str">
        <f t="shared" si="12"/>
        <v/>
      </c>
      <c r="U61" s="67"/>
      <c r="V61" s="68"/>
      <c r="W61" s="38" t="str">
        <f t="shared" si="19"/>
        <v/>
      </c>
      <c r="X61" s="67"/>
      <c r="Y61" s="17" t="str">
        <f t="shared" si="13"/>
        <v/>
      </c>
      <c r="Z61" s="36" t="str">
        <f t="shared" si="20"/>
        <v/>
      </c>
      <c r="AA61" s="72"/>
      <c r="AB61" s="18" t="str">
        <f t="shared" si="14"/>
        <v/>
      </c>
      <c r="AC61" s="17" t="str">
        <f t="shared" si="21"/>
        <v/>
      </c>
      <c r="AD61" s="49" t="str">
        <f t="shared" si="15"/>
        <v/>
      </c>
      <c r="AE61" s="109"/>
      <c r="AF61" s="110"/>
      <c r="AG61" s="111" t="str">
        <f t="shared" si="16"/>
        <v/>
      </c>
      <c r="AH61" s="112" t="str">
        <f t="shared" si="17"/>
        <v/>
      </c>
    </row>
    <row r="62" spans="1:34" ht="15" customHeight="1" x14ac:dyDescent="0.25">
      <c r="A62" s="52"/>
      <c r="B62" s="53"/>
      <c r="C62" s="51" t="str">
        <f t="shared" si="22"/>
        <v/>
      </c>
      <c r="D62" s="8" t="str">
        <f t="shared" si="18"/>
        <v/>
      </c>
      <c r="E62" s="57"/>
      <c r="F62" s="34" t="str">
        <f t="shared" si="5"/>
        <v/>
      </c>
      <c r="G62" s="59"/>
      <c r="H62" s="60"/>
      <c r="I62" s="26" t="str">
        <f t="shared" si="0"/>
        <v/>
      </c>
      <c r="J62" s="27" t="str">
        <f t="shared" si="6"/>
        <v/>
      </c>
      <c r="K62" s="12" t="str">
        <f t="shared" si="7"/>
        <v/>
      </c>
      <c r="L62" s="60"/>
      <c r="M62" s="20" t="str">
        <f t="shared" si="8"/>
        <v/>
      </c>
      <c r="N62" s="10" t="str">
        <f t="shared" si="1"/>
        <v/>
      </c>
      <c r="O62" s="22" t="str">
        <f t="shared" si="9"/>
        <v/>
      </c>
      <c r="P62" s="63"/>
      <c r="Q62" s="21" t="str">
        <f t="shared" si="10"/>
        <v/>
      </c>
      <c r="R62" s="14" t="str">
        <f t="shared" si="2"/>
        <v/>
      </c>
      <c r="S62" s="16" t="str">
        <f t="shared" si="11"/>
        <v/>
      </c>
      <c r="T62" s="46" t="str">
        <f t="shared" si="12"/>
        <v/>
      </c>
      <c r="U62" s="67"/>
      <c r="V62" s="68"/>
      <c r="W62" s="38" t="str">
        <f t="shared" si="19"/>
        <v/>
      </c>
      <c r="X62" s="67"/>
      <c r="Y62" s="17" t="str">
        <f t="shared" si="13"/>
        <v/>
      </c>
      <c r="Z62" s="36" t="str">
        <f t="shared" si="20"/>
        <v/>
      </c>
      <c r="AA62" s="72"/>
      <c r="AB62" s="18" t="str">
        <f t="shared" si="14"/>
        <v/>
      </c>
      <c r="AC62" s="17" t="str">
        <f t="shared" si="21"/>
        <v/>
      </c>
      <c r="AD62" s="49" t="str">
        <f t="shared" si="15"/>
        <v/>
      </c>
      <c r="AE62" s="109"/>
      <c r="AF62" s="110"/>
      <c r="AG62" s="111" t="str">
        <f t="shared" si="16"/>
        <v/>
      </c>
      <c r="AH62" s="112" t="str">
        <f t="shared" si="17"/>
        <v/>
      </c>
    </row>
    <row r="63" spans="1:34" ht="15" customHeight="1" x14ac:dyDescent="0.25">
      <c r="A63" s="52"/>
      <c r="B63" s="53"/>
      <c r="C63" s="51" t="str">
        <f t="shared" si="22"/>
        <v/>
      </c>
      <c r="D63" s="8" t="str">
        <f t="shared" si="18"/>
        <v/>
      </c>
      <c r="E63" s="57"/>
      <c r="F63" s="34" t="str">
        <f t="shared" si="5"/>
        <v/>
      </c>
      <c r="G63" s="59"/>
      <c r="H63" s="60"/>
      <c r="I63" s="26" t="str">
        <f t="shared" si="0"/>
        <v/>
      </c>
      <c r="J63" s="27" t="str">
        <f t="shared" si="6"/>
        <v/>
      </c>
      <c r="K63" s="12" t="str">
        <f t="shared" si="7"/>
        <v/>
      </c>
      <c r="L63" s="60"/>
      <c r="M63" s="20" t="str">
        <f t="shared" si="8"/>
        <v/>
      </c>
      <c r="N63" s="10" t="str">
        <f t="shared" si="1"/>
        <v/>
      </c>
      <c r="O63" s="22" t="str">
        <f t="shared" si="9"/>
        <v/>
      </c>
      <c r="P63" s="63"/>
      <c r="Q63" s="21" t="str">
        <f t="shared" si="10"/>
        <v/>
      </c>
      <c r="R63" s="14" t="str">
        <f t="shared" si="2"/>
        <v/>
      </c>
      <c r="S63" s="16" t="str">
        <f t="shared" si="11"/>
        <v/>
      </c>
      <c r="T63" s="46" t="str">
        <f t="shared" si="12"/>
        <v/>
      </c>
      <c r="U63" s="67"/>
      <c r="V63" s="68"/>
      <c r="W63" s="38" t="str">
        <f t="shared" si="19"/>
        <v/>
      </c>
      <c r="X63" s="67"/>
      <c r="Y63" s="17" t="str">
        <f t="shared" si="13"/>
        <v/>
      </c>
      <c r="Z63" s="36" t="str">
        <f t="shared" si="20"/>
        <v/>
      </c>
      <c r="AA63" s="72"/>
      <c r="AB63" s="18" t="str">
        <f t="shared" si="14"/>
        <v/>
      </c>
      <c r="AC63" s="17" t="str">
        <f t="shared" si="21"/>
        <v/>
      </c>
      <c r="AD63" s="49" t="str">
        <f t="shared" si="15"/>
        <v/>
      </c>
      <c r="AE63" s="109"/>
      <c r="AF63" s="110"/>
      <c r="AG63" s="111" t="str">
        <f t="shared" si="16"/>
        <v/>
      </c>
      <c r="AH63" s="112" t="str">
        <f t="shared" si="17"/>
        <v/>
      </c>
    </row>
    <row r="64" spans="1:34" ht="15" customHeight="1" x14ac:dyDescent="0.25">
      <c r="A64" s="52"/>
      <c r="B64" s="53"/>
      <c r="C64" s="51" t="str">
        <f t="shared" si="22"/>
        <v/>
      </c>
      <c r="D64" s="8" t="str">
        <f t="shared" si="18"/>
        <v/>
      </c>
      <c r="E64" s="57"/>
      <c r="F64" s="34" t="str">
        <f t="shared" si="5"/>
        <v/>
      </c>
      <c r="G64" s="59"/>
      <c r="H64" s="60"/>
      <c r="I64" s="26" t="str">
        <f t="shared" si="0"/>
        <v/>
      </c>
      <c r="J64" s="27" t="str">
        <f t="shared" si="6"/>
        <v/>
      </c>
      <c r="K64" s="12" t="str">
        <f t="shared" si="7"/>
        <v/>
      </c>
      <c r="L64" s="60"/>
      <c r="M64" s="20" t="str">
        <f t="shared" si="8"/>
        <v/>
      </c>
      <c r="N64" s="10" t="str">
        <f t="shared" si="1"/>
        <v/>
      </c>
      <c r="O64" s="22" t="str">
        <f t="shared" si="9"/>
        <v/>
      </c>
      <c r="P64" s="63"/>
      <c r="Q64" s="21" t="str">
        <f t="shared" si="10"/>
        <v/>
      </c>
      <c r="R64" s="14" t="str">
        <f t="shared" si="2"/>
        <v/>
      </c>
      <c r="S64" s="16" t="str">
        <f t="shared" si="11"/>
        <v/>
      </c>
      <c r="T64" s="46" t="str">
        <f t="shared" si="12"/>
        <v/>
      </c>
      <c r="U64" s="67"/>
      <c r="V64" s="68"/>
      <c r="W64" s="38" t="str">
        <f t="shared" si="19"/>
        <v/>
      </c>
      <c r="X64" s="67"/>
      <c r="Y64" s="17" t="str">
        <f t="shared" si="13"/>
        <v/>
      </c>
      <c r="Z64" s="36" t="str">
        <f t="shared" si="20"/>
        <v/>
      </c>
      <c r="AA64" s="72"/>
      <c r="AB64" s="18" t="str">
        <f t="shared" si="14"/>
        <v/>
      </c>
      <c r="AC64" s="17" t="str">
        <f t="shared" si="21"/>
        <v/>
      </c>
      <c r="AD64" s="49" t="str">
        <f t="shared" si="15"/>
        <v/>
      </c>
      <c r="AE64" s="109"/>
      <c r="AF64" s="110"/>
      <c r="AG64" s="111" t="str">
        <f t="shared" si="16"/>
        <v/>
      </c>
      <c r="AH64" s="112" t="str">
        <f t="shared" si="17"/>
        <v/>
      </c>
    </row>
    <row r="65" spans="1:34" ht="15" customHeight="1" x14ac:dyDescent="0.25">
      <c r="A65" s="52"/>
      <c r="B65" s="53"/>
      <c r="C65" s="51" t="str">
        <f t="shared" si="22"/>
        <v/>
      </c>
      <c r="D65" s="8" t="str">
        <f t="shared" si="18"/>
        <v/>
      </c>
      <c r="E65" s="57"/>
      <c r="F65" s="34" t="str">
        <f t="shared" si="5"/>
        <v/>
      </c>
      <c r="G65" s="59"/>
      <c r="H65" s="60"/>
      <c r="I65" s="26" t="str">
        <f t="shared" si="0"/>
        <v/>
      </c>
      <c r="J65" s="27" t="str">
        <f t="shared" si="6"/>
        <v/>
      </c>
      <c r="K65" s="12" t="str">
        <f t="shared" si="7"/>
        <v/>
      </c>
      <c r="L65" s="60"/>
      <c r="M65" s="20" t="str">
        <f t="shared" si="8"/>
        <v/>
      </c>
      <c r="N65" s="10" t="str">
        <f t="shared" si="1"/>
        <v/>
      </c>
      <c r="O65" s="22" t="str">
        <f t="shared" si="9"/>
        <v/>
      </c>
      <c r="P65" s="63"/>
      <c r="Q65" s="21" t="str">
        <f t="shared" si="10"/>
        <v/>
      </c>
      <c r="R65" s="14" t="str">
        <f t="shared" si="2"/>
        <v/>
      </c>
      <c r="S65" s="16" t="str">
        <f t="shared" si="11"/>
        <v/>
      </c>
      <c r="T65" s="46" t="str">
        <f t="shared" si="12"/>
        <v/>
      </c>
      <c r="U65" s="67"/>
      <c r="V65" s="68"/>
      <c r="W65" s="38" t="str">
        <f t="shared" si="19"/>
        <v/>
      </c>
      <c r="X65" s="67"/>
      <c r="Y65" s="17" t="str">
        <f t="shared" si="13"/>
        <v/>
      </c>
      <c r="Z65" s="36" t="str">
        <f t="shared" si="20"/>
        <v/>
      </c>
      <c r="AA65" s="72"/>
      <c r="AB65" s="18" t="str">
        <f t="shared" si="14"/>
        <v/>
      </c>
      <c r="AC65" s="17" t="str">
        <f t="shared" si="21"/>
        <v/>
      </c>
      <c r="AD65" s="49" t="str">
        <f t="shared" si="15"/>
        <v/>
      </c>
      <c r="AE65" s="109"/>
      <c r="AF65" s="110"/>
      <c r="AG65" s="111" t="str">
        <f t="shared" si="16"/>
        <v/>
      </c>
      <c r="AH65" s="112" t="str">
        <f t="shared" si="17"/>
        <v/>
      </c>
    </row>
    <row r="66" spans="1:34" ht="15" customHeight="1" x14ac:dyDescent="0.25">
      <c r="A66" s="52"/>
      <c r="B66" s="53"/>
      <c r="C66" s="51" t="str">
        <f t="shared" si="22"/>
        <v/>
      </c>
      <c r="D66" s="8" t="str">
        <f t="shared" si="18"/>
        <v/>
      </c>
      <c r="E66" s="57"/>
      <c r="F66" s="34" t="str">
        <f t="shared" si="5"/>
        <v/>
      </c>
      <c r="G66" s="59"/>
      <c r="H66" s="60"/>
      <c r="I66" s="26" t="str">
        <f t="shared" si="0"/>
        <v/>
      </c>
      <c r="J66" s="27" t="str">
        <f t="shared" si="6"/>
        <v/>
      </c>
      <c r="K66" s="12" t="str">
        <f t="shared" si="7"/>
        <v/>
      </c>
      <c r="L66" s="60"/>
      <c r="M66" s="20" t="str">
        <f t="shared" si="8"/>
        <v/>
      </c>
      <c r="N66" s="10" t="str">
        <f t="shared" si="1"/>
        <v/>
      </c>
      <c r="O66" s="22" t="str">
        <f t="shared" si="9"/>
        <v/>
      </c>
      <c r="P66" s="63"/>
      <c r="Q66" s="21" t="str">
        <f t="shared" si="10"/>
        <v/>
      </c>
      <c r="R66" s="14" t="str">
        <f t="shared" si="2"/>
        <v/>
      </c>
      <c r="S66" s="16" t="str">
        <f t="shared" si="11"/>
        <v/>
      </c>
      <c r="T66" s="46" t="str">
        <f t="shared" si="12"/>
        <v/>
      </c>
      <c r="U66" s="67"/>
      <c r="V66" s="68"/>
      <c r="W66" s="38" t="str">
        <f t="shared" si="19"/>
        <v/>
      </c>
      <c r="X66" s="67"/>
      <c r="Y66" s="17" t="str">
        <f t="shared" si="13"/>
        <v/>
      </c>
      <c r="Z66" s="36" t="str">
        <f t="shared" si="20"/>
        <v/>
      </c>
      <c r="AA66" s="72"/>
      <c r="AB66" s="18" t="str">
        <f t="shared" si="14"/>
        <v/>
      </c>
      <c r="AC66" s="17" t="str">
        <f t="shared" si="21"/>
        <v/>
      </c>
      <c r="AD66" s="49" t="str">
        <f t="shared" si="15"/>
        <v/>
      </c>
      <c r="AE66" s="109"/>
      <c r="AF66" s="110"/>
      <c r="AG66" s="111" t="str">
        <f t="shared" si="16"/>
        <v/>
      </c>
      <c r="AH66" s="112" t="str">
        <f t="shared" si="17"/>
        <v/>
      </c>
    </row>
    <row r="67" spans="1:34" ht="15" customHeight="1" x14ac:dyDescent="0.25">
      <c r="A67" s="52"/>
      <c r="B67" s="53"/>
      <c r="C67" s="51" t="str">
        <f t="shared" si="22"/>
        <v/>
      </c>
      <c r="D67" s="8" t="str">
        <f t="shared" si="18"/>
        <v/>
      </c>
      <c r="E67" s="57"/>
      <c r="F67" s="34" t="str">
        <f t="shared" si="5"/>
        <v/>
      </c>
      <c r="G67" s="59"/>
      <c r="H67" s="60"/>
      <c r="I67" s="26" t="str">
        <f t="shared" si="0"/>
        <v/>
      </c>
      <c r="J67" s="27" t="str">
        <f t="shared" si="6"/>
        <v/>
      </c>
      <c r="K67" s="12" t="str">
        <f t="shared" si="7"/>
        <v/>
      </c>
      <c r="L67" s="60"/>
      <c r="M67" s="20" t="str">
        <f t="shared" si="8"/>
        <v/>
      </c>
      <c r="N67" s="10" t="str">
        <f t="shared" si="1"/>
        <v/>
      </c>
      <c r="O67" s="22" t="str">
        <f t="shared" si="9"/>
        <v/>
      </c>
      <c r="P67" s="63"/>
      <c r="Q67" s="21" t="str">
        <f t="shared" si="10"/>
        <v/>
      </c>
      <c r="R67" s="14" t="str">
        <f t="shared" si="2"/>
        <v/>
      </c>
      <c r="S67" s="16" t="str">
        <f t="shared" si="11"/>
        <v/>
      </c>
      <c r="T67" s="46" t="str">
        <f t="shared" si="12"/>
        <v/>
      </c>
      <c r="U67" s="67"/>
      <c r="V67" s="68"/>
      <c r="W67" s="38" t="str">
        <f t="shared" si="19"/>
        <v/>
      </c>
      <c r="X67" s="67"/>
      <c r="Y67" s="17" t="str">
        <f t="shared" si="13"/>
        <v/>
      </c>
      <c r="Z67" s="36" t="str">
        <f t="shared" si="20"/>
        <v/>
      </c>
      <c r="AA67" s="72"/>
      <c r="AB67" s="18" t="str">
        <f t="shared" si="14"/>
        <v/>
      </c>
      <c r="AC67" s="17" t="str">
        <f t="shared" si="21"/>
        <v/>
      </c>
      <c r="AD67" s="49" t="str">
        <f t="shared" si="15"/>
        <v/>
      </c>
      <c r="AE67" s="109"/>
      <c r="AF67" s="110"/>
      <c r="AG67" s="111" t="str">
        <f t="shared" si="16"/>
        <v/>
      </c>
      <c r="AH67" s="112" t="str">
        <f t="shared" si="17"/>
        <v/>
      </c>
    </row>
    <row r="68" spans="1:34" ht="15" customHeight="1" x14ac:dyDescent="0.25">
      <c r="A68" s="52"/>
      <c r="B68" s="53"/>
      <c r="C68" s="51" t="str">
        <f t="shared" si="22"/>
        <v/>
      </c>
      <c r="D68" s="8" t="str">
        <f t="shared" si="18"/>
        <v/>
      </c>
      <c r="E68" s="57"/>
      <c r="F68" s="34" t="str">
        <f t="shared" si="5"/>
        <v/>
      </c>
      <c r="G68" s="59"/>
      <c r="H68" s="60"/>
      <c r="I68" s="26" t="str">
        <f t="shared" si="0"/>
        <v/>
      </c>
      <c r="J68" s="27" t="str">
        <f t="shared" si="6"/>
        <v/>
      </c>
      <c r="K68" s="12" t="str">
        <f t="shared" si="7"/>
        <v/>
      </c>
      <c r="L68" s="60"/>
      <c r="M68" s="20" t="str">
        <f t="shared" si="8"/>
        <v/>
      </c>
      <c r="N68" s="10" t="str">
        <f t="shared" si="1"/>
        <v/>
      </c>
      <c r="O68" s="22" t="str">
        <f t="shared" si="9"/>
        <v/>
      </c>
      <c r="P68" s="63"/>
      <c r="Q68" s="21" t="str">
        <f t="shared" si="10"/>
        <v/>
      </c>
      <c r="R68" s="14" t="str">
        <f t="shared" si="2"/>
        <v/>
      </c>
      <c r="S68" s="16" t="str">
        <f t="shared" si="11"/>
        <v/>
      </c>
      <c r="T68" s="46" t="str">
        <f t="shared" si="12"/>
        <v/>
      </c>
      <c r="U68" s="67"/>
      <c r="V68" s="68"/>
      <c r="W68" s="38" t="str">
        <f t="shared" si="19"/>
        <v/>
      </c>
      <c r="X68" s="67"/>
      <c r="Y68" s="17" t="str">
        <f t="shared" si="13"/>
        <v/>
      </c>
      <c r="Z68" s="36" t="str">
        <f t="shared" si="20"/>
        <v/>
      </c>
      <c r="AA68" s="72"/>
      <c r="AB68" s="18" t="str">
        <f t="shared" si="14"/>
        <v/>
      </c>
      <c r="AC68" s="17" t="str">
        <f t="shared" si="21"/>
        <v/>
      </c>
      <c r="AD68" s="49" t="str">
        <f t="shared" si="15"/>
        <v/>
      </c>
      <c r="AE68" s="109"/>
      <c r="AF68" s="110"/>
      <c r="AG68" s="111" t="str">
        <f t="shared" si="16"/>
        <v/>
      </c>
      <c r="AH68" s="112" t="str">
        <f t="shared" si="17"/>
        <v/>
      </c>
    </row>
    <row r="69" spans="1:34" ht="15" customHeight="1" x14ac:dyDescent="0.25">
      <c r="A69" s="52"/>
      <c r="B69" s="53"/>
      <c r="C69" s="51" t="str">
        <f t="shared" si="22"/>
        <v/>
      </c>
      <c r="D69" s="8" t="str">
        <f t="shared" si="18"/>
        <v/>
      </c>
      <c r="E69" s="57"/>
      <c r="F69" s="34" t="str">
        <f t="shared" si="5"/>
        <v/>
      </c>
      <c r="G69" s="59"/>
      <c r="H69" s="60"/>
      <c r="I69" s="26" t="str">
        <f t="shared" si="0"/>
        <v/>
      </c>
      <c r="J69" s="27" t="str">
        <f t="shared" si="6"/>
        <v/>
      </c>
      <c r="K69" s="12" t="str">
        <f t="shared" si="7"/>
        <v/>
      </c>
      <c r="L69" s="60"/>
      <c r="M69" s="20" t="str">
        <f t="shared" si="8"/>
        <v/>
      </c>
      <c r="N69" s="10" t="str">
        <f t="shared" si="1"/>
        <v/>
      </c>
      <c r="O69" s="22" t="str">
        <f t="shared" si="9"/>
        <v/>
      </c>
      <c r="P69" s="63"/>
      <c r="Q69" s="21" t="str">
        <f t="shared" si="10"/>
        <v/>
      </c>
      <c r="R69" s="14" t="str">
        <f t="shared" si="2"/>
        <v/>
      </c>
      <c r="S69" s="16" t="str">
        <f t="shared" si="11"/>
        <v/>
      </c>
      <c r="T69" s="46" t="str">
        <f t="shared" si="12"/>
        <v/>
      </c>
      <c r="U69" s="67"/>
      <c r="V69" s="68"/>
      <c r="W69" s="38" t="str">
        <f t="shared" si="19"/>
        <v/>
      </c>
      <c r="X69" s="67"/>
      <c r="Y69" s="17" t="str">
        <f t="shared" si="13"/>
        <v/>
      </c>
      <c r="Z69" s="36" t="str">
        <f t="shared" si="20"/>
        <v/>
      </c>
      <c r="AA69" s="72"/>
      <c r="AB69" s="18" t="str">
        <f t="shared" si="14"/>
        <v/>
      </c>
      <c r="AC69" s="17" t="str">
        <f t="shared" si="21"/>
        <v/>
      </c>
      <c r="AD69" s="49" t="str">
        <f t="shared" si="15"/>
        <v/>
      </c>
      <c r="AE69" s="109"/>
      <c r="AF69" s="110"/>
      <c r="AG69" s="111" t="str">
        <f t="shared" si="16"/>
        <v/>
      </c>
      <c r="AH69" s="112" t="str">
        <f t="shared" si="17"/>
        <v/>
      </c>
    </row>
    <row r="70" spans="1:34" ht="15" customHeight="1" x14ac:dyDescent="0.25">
      <c r="A70" s="52"/>
      <c r="B70" s="53"/>
      <c r="C70" s="51" t="str">
        <f t="shared" si="22"/>
        <v/>
      </c>
      <c r="D70" s="8" t="str">
        <f t="shared" si="18"/>
        <v/>
      </c>
      <c r="E70" s="57"/>
      <c r="F70" s="34" t="str">
        <f t="shared" si="5"/>
        <v/>
      </c>
      <c r="G70" s="59"/>
      <c r="H70" s="60"/>
      <c r="I70" s="26" t="str">
        <f t="shared" si="0"/>
        <v/>
      </c>
      <c r="J70" s="27" t="str">
        <f t="shared" si="6"/>
        <v/>
      </c>
      <c r="K70" s="12" t="str">
        <f t="shared" si="7"/>
        <v/>
      </c>
      <c r="L70" s="60"/>
      <c r="M70" s="20" t="str">
        <f t="shared" si="8"/>
        <v/>
      </c>
      <c r="N70" s="10" t="str">
        <f t="shared" si="1"/>
        <v/>
      </c>
      <c r="O70" s="22" t="str">
        <f t="shared" si="9"/>
        <v/>
      </c>
      <c r="P70" s="63"/>
      <c r="Q70" s="21" t="str">
        <f t="shared" si="10"/>
        <v/>
      </c>
      <c r="R70" s="14" t="str">
        <f t="shared" si="2"/>
        <v/>
      </c>
      <c r="S70" s="16" t="str">
        <f t="shared" si="11"/>
        <v/>
      </c>
      <c r="T70" s="46" t="str">
        <f t="shared" si="12"/>
        <v/>
      </c>
      <c r="U70" s="67"/>
      <c r="V70" s="68"/>
      <c r="W70" s="38" t="str">
        <f t="shared" si="19"/>
        <v/>
      </c>
      <c r="X70" s="67"/>
      <c r="Y70" s="17" t="str">
        <f t="shared" si="13"/>
        <v/>
      </c>
      <c r="Z70" s="36" t="str">
        <f t="shared" si="20"/>
        <v/>
      </c>
      <c r="AA70" s="72"/>
      <c r="AB70" s="18" t="str">
        <f t="shared" si="14"/>
        <v/>
      </c>
      <c r="AC70" s="17" t="str">
        <f t="shared" si="21"/>
        <v/>
      </c>
      <c r="AD70" s="49" t="str">
        <f t="shared" si="15"/>
        <v/>
      </c>
      <c r="AE70" s="109"/>
      <c r="AF70" s="110"/>
      <c r="AG70" s="111" t="str">
        <f t="shared" si="16"/>
        <v/>
      </c>
      <c r="AH70" s="112" t="str">
        <f t="shared" si="17"/>
        <v/>
      </c>
    </row>
    <row r="71" spans="1:34" ht="15" customHeight="1" x14ac:dyDescent="0.25">
      <c r="A71" s="52"/>
      <c r="B71" s="53"/>
      <c r="C71" s="51" t="str">
        <f t="shared" si="22"/>
        <v/>
      </c>
      <c r="D71" s="8" t="str">
        <f t="shared" si="18"/>
        <v/>
      </c>
      <c r="E71" s="57"/>
      <c r="F71" s="34" t="str">
        <f t="shared" si="5"/>
        <v/>
      </c>
      <c r="G71" s="59"/>
      <c r="H71" s="60"/>
      <c r="I71" s="26" t="str">
        <f t="shared" ref="I71:I99" si="23">IF(H71=0,"",1440/(G71+H71))</f>
        <v/>
      </c>
      <c r="J71" s="27" t="str">
        <f t="shared" si="6"/>
        <v/>
      </c>
      <c r="K71" s="12" t="str">
        <f t="shared" ref="K71:K99" si="24">IF(L71=0,"",L70)</f>
        <v/>
      </c>
      <c r="L71" s="60"/>
      <c r="M71" s="20" t="str">
        <f t="shared" si="8"/>
        <v/>
      </c>
      <c r="N71" s="10" t="str">
        <f t="shared" ref="N71:N99" si="25">IF(M71&gt;I71,"!!!","")</f>
        <v/>
      </c>
      <c r="O71" s="22" t="str">
        <f t="shared" ref="O71:O99" si="26">IF(P71=0,"",P70)</f>
        <v/>
      </c>
      <c r="P71" s="63"/>
      <c r="Q71" s="21" t="str">
        <f t="shared" si="10"/>
        <v/>
      </c>
      <c r="R71" s="14" t="str">
        <f t="shared" ref="R71:R99" si="27">IF(Q71&gt;J71,"!!!","")</f>
        <v/>
      </c>
      <c r="S71" s="16" t="str">
        <f t="shared" si="11"/>
        <v/>
      </c>
      <c r="T71" s="46" t="str">
        <f t="shared" si="12"/>
        <v/>
      </c>
      <c r="U71" s="67"/>
      <c r="V71" s="68"/>
      <c r="W71" s="38" t="str">
        <f t="shared" si="19"/>
        <v/>
      </c>
      <c r="X71" s="67"/>
      <c r="Y71" s="17" t="str">
        <f t="shared" si="13"/>
        <v/>
      </c>
      <c r="Z71" s="36" t="str">
        <f t="shared" si="20"/>
        <v/>
      </c>
      <c r="AA71" s="72"/>
      <c r="AB71" s="18" t="str">
        <f t="shared" si="14"/>
        <v/>
      </c>
      <c r="AC71" s="17" t="str">
        <f t="shared" si="21"/>
        <v/>
      </c>
      <c r="AD71" s="49" t="str">
        <f t="shared" ref="AD71:AD99" si="28">IF(AA71=0,"",AB71*$AC$4)</f>
        <v/>
      </c>
      <c r="AE71" s="109"/>
      <c r="AF71" s="110"/>
      <c r="AG71" s="111" t="str">
        <f t="shared" si="16"/>
        <v/>
      </c>
      <c r="AH71" s="112" t="str">
        <f t="shared" si="17"/>
        <v/>
      </c>
    </row>
    <row r="72" spans="1:34" ht="15" customHeight="1" x14ac:dyDescent="0.25">
      <c r="A72" s="52"/>
      <c r="B72" s="53"/>
      <c r="C72" s="51" t="str">
        <f t="shared" ref="C72:C99" si="29">IF(B72=0,"",(DATEDIF(B71,B72,"D")))</f>
        <v/>
      </c>
      <c r="D72" s="8" t="str">
        <f t="shared" si="18"/>
        <v/>
      </c>
      <c r="E72" s="57"/>
      <c r="F72" s="34" t="str">
        <f t="shared" ref="F72:F99" si="30">IF(E72=0,"",(E72-D72)/$C72)</f>
        <v/>
      </c>
      <c r="G72" s="59"/>
      <c r="H72" s="60"/>
      <c r="I72" s="26" t="str">
        <f t="shared" si="23"/>
        <v/>
      </c>
      <c r="J72" s="27" t="str">
        <f t="shared" ref="J72:J99" si="31">IF(H72=0,"",I72*G72)</f>
        <v/>
      </c>
      <c r="K72" s="12" t="str">
        <f t="shared" si="24"/>
        <v/>
      </c>
      <c r="L72" s="60"/>
      <c r="M72" s="20" t="str">
        <f t="shared" ref="M72:M99" si="32">IF(L72=0,"",+(L72-K72)/$C72)</f>
        <v/>
      </c>
      <c r="N72" s="10" t="str">
        <f t="shared" si="25"/>
        <v/>
      </c>
      <c r="O72" s="22" t="str">
        <f t="shared" si="26"/>
        <v/>
      </c>
      <c r="P72" s="63"/>
      <c r="Q72" s="21" t="str">
        <f t="shared" ref="Q72:Q99" si="33">IF(P72=0,"",+(((P72-O72)*60)/$C72))</f>
        <v/>
      </c>
      <c r="R72" s="14" t="str">
        <f t="shared" si="27"/>
        <v/>
      </c>
      <c r="S72" s="16" t="str">
        <f t="shared" ref="S72:S99" si="34">IF(P72=0,"",((P72-O72)*60)/(L72-K72))</f>
        <v/>
      </c>
      <c r="T72" s="46" t="str">
        <f t="shared" ref="T72:T99" si="35">IF(E72=0,"",(F72*$T$4))</f>
        <v/>
      </c>
      <c r="U72" s="67"/>
      <c r="V72" s="68"/>
      <c r="W72" s="38" t="str">
        <f t="shared" si="19"/>
        <v/>
      </c>
      <c r="X72" s="67"/>
      <c r="Y72" s="17" t="str">
        <f t="shared" ref="Y72:Y99" si="36">IF(X72=0,"",(X72-W72)/$C72)</f>
        <v/>
      </c>
      <c r="Z72" s="36" t="str">
        <f t="shared" si="20"/>
        <v/>
      </c>
      <c r="AA72" s="72"/>
      <c r="AB72" s="18" t="str">
        <f t="shared" ref="AB72:AB99" si="37">IF(AA72=0,"",((AA72-Z72)/$C72)*60)</f>
        <v/>
      </c>
      <c r="AC72" s="17" t="str">
        <f t="shared" si="21"/>
        <v/>
      </c>
      <c r="AD72" s="49" t="str">
        <f t="shared" si="28"/>
        <v/>
      </c>
      <c r="AE72" s="109"/>
      <c r="AF72" s="110"/>
      <c r="AG72" s="111" t="str">
        <f t="shared" ref="AG72:AG99" si="38">IF(AE72=0,"",M72/AE72)</f>
        <v/>
      </c>
      <c r="AH72" s="112" t="str">
        <f t="shared" ref="AH72:AH99" si="39">IF(AF72=0,"",(AF72/60)*AG72)</f>
        <v/>
      </c>
    </row>
    <row r="73" spans="1:34" ht="15" customHeight="1" x14ac:dyDescent="0.25">
      <c r="A73" s="52"/>
      <c r="B73" s="53"/>
      <c r="C73" s="51" t="str">
        <f t="shared" si="29"/>
        <v/>
      </c>
      <c r="D73" s="8" t="str">
        <f t="shared" ref="D73:D99" si="40">IF(E73=0,"",E72)</f>
        <v/>
      </c>
      <c r="E73" s="57"/>
      <c r="F73" s="34" t="str">
        <f t="shared" si="30"/>
        <v/>
      </c>
      <c r="G73" s="59"/>
      <c r="H73" s="60"/>
      <c r="I73" s="26" t="str">
        <f t="shared" si="23"/>
        <v/>
      </c>
      <c r="J73" s="27" t="str">
        <f t="shared" si="31"/>
        <v/>
      </c>
      <c r="K73" s="12" t="str">
        <f t="shared" si="24"/>
        <v/>
      </c>
      <c r="L73" s="60"/>
      <c r="M73" s="20" t="str">
        <f t="shared" si="32"/>
        <v/>
      </c>
      <c r="N73" s="10" t="str">
        <f t="shared" si="25"/>
        <v/>
      </c>
      <c r="O73" s="22" t="str">
        <f t="shared" si="26"/>
        <v/>
      </c>
      <c r="P73" s="63"/>
      <c r="Q73" s="21" t="str">
        <f t="shared" si="33"/>
        <v/>
      </c>
      <c r="R73" s="14" t="str">
        <f t="shared" si="27"/>
        <v/>
      </c>
      <c r="S73" s="16" t="str">
        <f t="shared" si="34"/>
        <v/>
      </c>
      <c r="T73" s="46" t="str">
        <f t="shared" si="35"/>
        <v/>
      </c>
      <c r="U73" s="67"/>
      <c r="V73" s="68"/>
      <c r="W73" s="38" t="str">
        <f t="shared" si="19"/>
        <v/>
      </c>
      <c r="X73" s="67"/>
      <c r="Y73" s="17" t="str">
        <f t="shared" si="36"/>
        <v/>
      </c>
      <c r="Z73" s="36" t="str">
        <f t="shared" si="20"/>
        <v/>
      </c>
      <c r="AA73" s="72"/>
      <c r="AB73" s="18" t="str">
        <f t="shared" si="37"/>
        <v/>
      </c>
      <c r="AC73" s="17" t="str">
        <f t="shared" si="21"/>
        <v/>
      </c>
      <c r="AD73" s="49" t="str">
        <f t="shared" si="28"/>
        <v/>
      </c>
      <c r="AE73" s="109"/>
      <c r="AF73" s="110"/>
      <c r="AG73" s="111" t="str">
        <f t="shared" si="38"/>
        <v/>
      </c>
      <c r="AH73" s="112" t="str">
        <f t="shared" si="39"/>
        <v/>
      </c>
    </row>
    <row r="74" spans="1:34" ht="15" customHeight="1" x14ac:dyDescent="0.25">
      <c r="A74" s="52"/>
      <c r="B74" s="53"/>
      <c r="C74" s="51" t="str">
        <f t="shared" si="29"/>
        <v/>
      </c>
      <c r="D74" s="8" t="str">
        <f t="shared" si="40"/>
        <v/>
      </c>
      <c r="E74" s="57"/>
      <c r="F74" s="34" t="str">
        <f t="shared" si="30"/>
        <v/>
      </c>
      <c r="G74" s="59"/>
      <c r="H74" s="60"/>
      <c r="I74" s="26" t="str">
        <f t="shared" si="23"/>
        <v/>
      </c>
      <c r="J74" s="27" t="str">
        <f t="shared" si="31"/>
        <v/>
      </c>
      <c r="K74" s="12" t="str">
        <f t="shared" si="24"/>
        <v/>
      </c>
      <c r="L74" s="60"/>
      <c r="M74" s="20" t="str">
        <f t="shared" si="32"/>
        <v/>
      </c>
      <c r="N74" s="10" t="str">
        <f t="shared" si="25"/>
        <v/>
      </c>
      <c r="O74" s="22" t="str">
        <f t="shared" si="26"/>
        <v/>
      </c>
      <c r="P74" s="63"/>
      <c r="Q74" s="21" t="str">
        <f t="shared" si="33"/>
        <v/>
      </c>
      <c r="R74" s="14" t="str">
        <f t="shared" si="27"/>
        <v/>
      </c>
      <c r="S74" s="16" t="str">
        <f t="shared" si="34"/>
        <v/>
      </c>
      <c r="T74" s="46" t="str">
        <f t="shared" si="35"/>
        <v/>
      </c>
      <c r="U74" s="67"/>
      <c r="V74" s="68"/>
      <c r="W74" s="38" t="str">
        <f t="shared" si="19"/>
        <v/>
      </c>
      <c r="X74" s="67"/>
      <c r="Y74" s="17" t="str">
        <f t="shared" si="36"/>
        <v/>
      </c>
      <c r="Z74" s="36" t="str">
        <f t="shared" si="20"/>
        <v/>
      </c>
      <c r="AA74" s="72"/>
      <c r="AB74" s="18" t="str">
        <f t="shared" si="37"/>
        <v/>
      </c>
      <c r="AC74" s="17" t="str">
        <f t="shared" si="21"/>
        <v/>
      </c>
      <c r="AD74" s="49" t="str">
        <f t="shared" si="28"/>
        <v/>
      </c>
      <c r="AE74" s="109"/>
      <c r="AF74" s="110"/>
      <c r="AG74" s="111" t="str">
        <f t="shared" si="38"/>
        <v/>
      </c>
      <c r="AH74" s="112" t="str">
        <f t="shared" si="39"/>
        <v/>
      </c>
    </row>
    <row r="75" spans="1:34" ht="15" customHeight="1" x14ac:dyDescent="0.25">
      <c r="A75" s="52"/>
      <c r="B75" s="53"/>
      <c r="C75" s="51" t="str">
        <f t="shared" si="29"/>
        <v/>
      </c>
      <c r="D75" s="8" t="str">
        <f t="shared" si="40"/>
        <v/>
      </c>
      <c r="E75" s="57"/>
      <c r="F75" s="34" t="str">
        <f t="shared" si="30"/>
        <v/>
      </c>
      <c r="G75" s="59"/>
      <c r="H75" s="60"/>
      <c r="I75" s="26" t="str">
        <f t="shared" si="23"/>
        <v/>
      </c>
      <c r="J75" s="27" t="str">
        <f t="shared" si="31"/>
        <v/>
      </c>
      <c r="K75" s="12" t="str">
        <f t="shared" si="24"/>
        <v/>
      </c>
      <c r="L75" s="60"/>
      <c r="M75" s="20" t="str">
        <f t="shared" si="32"/>
        <v/>
      </c>
      <c r="N75" s="10" t="str">
        <f t="shared" si="25"/>
        <v/>
      </c>
      <c r="O75" s="22" t="str">
        <f t="shared" si="26"/>
        <v/>
      </c>
      <c r="P75" s="63"/>
      <c r="Q75" s="21" t="str">
        <f t="shared" si="33"/>
        <v/>
      </c>
      <c r="R75" s="14" t="str">
        <f t="shared" si="27"/>
        <v/>
      </c>
      <c r="S75" s="16" t="str">
        <f t="shared" si="34"/>
        <v/>
      </c>
      <c r="T75" s="46" t="str">
        <f t="shared" si="35"/>
        <v/>
      </c>
      <c r="U75" s="67"/>
      <c r="V75" s="68"/>
      <c r="W75" s="38" t="str">
        <f t="shared" si="19"/>
        <v/>
      </c>
      <c r="X75" s="67"/>
      <c r="Y75" s="17" t="str">
        <f t="shared" si="36"/>
        <v/>
      </c>
      <c r="Z75" s="36" t="str">
        <f t="shared" si="20"/>
        <v/>
      </c>
      <c r="AA75" s="72"/>
      <c r="AB75" s="18" t="str">
        <f t="shared" si="37"/>
        <v/>
      </c>
      <c r="AC75" s="17" t="str">
        <f t="shared" si="21"/>
        <v/>
      </c>
      <c r="AD75" s="49" t="str">
        <f t="shared" si="28"/>
        <v/>
      </c>
      <c r="AE75" s="109"/>
      <c r="AF75" s="110"/>
      <c r="AG75" s="111" t="str">
        <f t="shared" si="38"/>
        <v/>
      </c>
      <c r="AH75" s="112" t="str">
        <f t="shared" si="39"/>
        <v/>
      </c>
    </row>
    <row r="76" spans="1:34" ht="15" customHeight="1" x14ac:dyDescent="0.25">
      <c r="A76" s="52"/>
      <c r="B76" s="53"/>
      <c r="C76" s="51" t="str">
        <f t="shared" si="29"/>
        <v/>
      </c>
      <c r="D76" s="8" t="str">
        <f t="shared" si="40"/>
        <v/>
      </c>
      <c r="E76" s="57"/>
      <c r="F76" s="34" t="str">
        <f t="shared" si="30"/>
        <v/>
      </c>
      <c r="G76" s="59"/>
      <c r="H76" s="60"/>
      <c r="I76" s="26" t="str">
        <f t="shared" si="23"/>
        <v/>
      </c>
      <c r="J76" s="27" t="str">
        <f t="shared" si="31"/>
        <v/>
      </c>
      <c r="K76" s="12" t="str">
        <f t="shared" si="24"/>
        <v/>
      </c>
      <c r="L76" s="60"/>
      <c r="M76" s="20" t="str">
        <f t="shared" si="32"/>
        <v/>
      </c>
      <c r="N76" s="10" t="str">
        <f t="shared" si="25"/>
        <v/>
      </c>
      <c r="O76" s="22" t="str">
        <f t="shared" si="26"/>
        <v/>
      </c>
      <c r="P76" s="63"/>
      <c r="Q76" s="21" t="str">
        <f t="shared" si="33"/>
        <v/>
      </c>
      <c r="R76" s="14" t="str">
        <f t="shared" si="27"/>
        <v/>
      </c>
      <c r="S76" s="16" t="str">
        <f t="shared" si="34"/>
        <v/>
      </c>
      <c r="T76" s="46" t="str">
        <f t="shared" si="35"/>
        <v/>
      </c>
      <c r="U76" s="67"/>
      <c r="V76" s="68"/>
      <c r="W76" s="38" t="str">
        <f t="shared" ref="W76:W99" si="41">IF(X76=0,"",X75)</f>
        <v/>
      </c>
      <c r="X76" s="67"/>
      <c r="Y76" s="17" t="str">
        <f t="shared" si="36"/>
        <v/>
      </c>
      <c r="Z76" s="36" t="str">
        <f t="shared" ref="Z76:Z99" si="42">IF(AA76=0,"",AA75)</f>
        <v/>
      </c>
      <c r="AA76" s="72"/>
      <c r="AB76" s="18" t="str">
        <f t="shared" si="37"/>
        <v/>
      </c>
      <c r="AC76" s="17" t="str">
        <f t="shared" ref="AC76:AC99" si="43">IF(AA76=0,"",((AA76-Z76)*60)/(X76-W76))</f>
        <v/>
      </c>
      <c r="AD76" s="49" t="str">
        <f t="shared" si="28"/>
        <v/>
      </c>
      <c r="AE76" s="109"/>
      <c r="AF76" s="110"/>
      <c r="AG76" s="111" t="str">
        <f t="shared" si="38"/>
        <v/>
      </c>
      <c r="AH76" s="112" t="str">
        <f t="shared" si="39"/>
        <v/>
      </c>
    </row>
    <row r="77" spans="1:34" ht="15" customHeight="1" x14ac:dyDescent="0.25">
      <c r="A77" s="52"/>
      <c r="B77" s="53"/>
      <c r="C77" s="51" t="str">
        <f t="shared" si="29"/>
        <v/>
      </c>
      <c r="D77" s="8" t="str">
        <f t="shared" si="40"/>
        <v/>
      </c>
      <c r="E77" s="57"/>
      <c r="F77" s="34" t="str">
        <f t="shared" si="30"/>
        <v/>
      </c>
      <c r="G77" s="59"/>
      <c r="H77" s="60"/>
      <c r="I77" s="26" t="str">
        <f t="shared" si="23"/>
        <v/>
      </c>
      <c r="J77" s="27" t="str">
        <f t="shared" si="31"/>
        <v/>
      </c>
      <c r="K77" s="12" t="str">
        <f t="shared" si="24"/>
        <v/>
      </c>
      <c r="L77" s="60"/>
      <c r="M77" s="20" t="str">
        <f t="shared" si="32"/>
        <v/>
      </c>
      <c r="N77" s="10" t="str">
        <f t="shared" si="25"/>
        <v/>
      </c>
      <c r="O77" s="22" t="str">
        <f t="shared" si="26"/>
        <v/>
      </c>
      <c r="P77" s="63"/>
      <c r="Q77" s="21" t="str">
        <f t="shared" si="33"/>
        <v/>
      </c>
      <c r="R77" s="14" t="str">
        <f t="shared" si="27"/>
        <v/>
      </c>
      <c r="S77" s="16" t="str">
        <f t="shared" si="34"/>
        <v/>
      </c>
      <c r="T77" s="46" t="str">
        <f t="shared" si="35"/>
        <v/>
      </c>
      <c r="U77" s="67"/>
      <c r="V77" s="68"/>
      <c r="W77" s="38" t="str">
        <f t="shared" si="41"/>
        <v/>
      </c>
      <c r="X77" s="67"/>
      <c r="Y77" s="17" t="str">
        <f t="shared" si="36"/>
        <v/>
      </c>
      <c r="Z77" s="36" t="str">
        <f t="shared" si="42"/>
        <v/>
      </c>
      <c r="AA77" s="72"/>
      <c r="AB77" s="18" t="str">
        <f t="shared" si="37"/>
        <v/>
      </c>
      <c r="AC77" s="17" t="str">
        <f t="shared" si="43"/>
        <v/>
      </c>
      <c r="AD77" s="49" t="str">
        <f t="shared" si="28"/>
        <v/>
      </c>
      <c r="AE77" s="109"/>
      <c r="AF77" s="110"/>
      <c r="AG77" s="111" t="str">
        <f t="shared" si="38"/>
        <v/>
      </c>
      <c r="AH77" s="112" t="str">
        <f t="shared" si="39"/>
        <v/>
      </c>
    </row>
    <row r="78" spans="1:34" ht="15" customHeight="1" x14ac:dyDescent="0.25">
      <c r="A78" s="52"/>
      <c r="B78" s="53"/>
      <c r="C78" s="51" t="str">
        <f t="shared" si="29"/>
        <v/>
      </c>
      <c r="D78" s="8" t="str">
        <f t="shared" si="40"/>
        <v/>
      </c>
      <c r="E78" s="57"/>
      <c r="F78" s="34" t="str">
        <f t="shared" si="30"/>
        <v/>
      </c>
      <c r="G78" s="59"/>
      <c r="H78" s="60"/>
      <c r="I78" s="26" t="str">
        <f t="shared" si="23"/>
        <v/>
      </c>
      <c r="J78" s="27" t="str">
        <f t="shared" si="31"/>
        <v/>
      </c>
      <c r="K78" s="12" t="str">
        <f t="shared" si="24"/>
        <v/>
      </c>
      <c r="L78" s="60"/>
      <c r="M78" s="20" t="str">
        <f t="shared" si="32"/>
        <v/>
      </c>
      <c r="N78" s="10" t="str">
        <f t="shared" si="25"/>
        <v/>
      </c>
      <c r="O78" s="22" t="str">
        <f t="shared" si="26"/>
        <v/>
      </c>
      <c r="P78" s="63"/>
      <c r="Q78" s="21" t="str">
        <f t="shared" si="33"/>
        <v/>
      </c>
      <c r="R78" s="14" t="str">
        <f t="shared" si="27"/>
        <v/>
      </c>
      <c r="S78" s="16" t="str">
        <f t="shared" si="34"/>
        <v/>
      </c>
      <c r="T78" s="46" t="str">
        <f t="shared" si="35"/>
        <v/>
      </c>
      <c r="U78" s="67"/>
      <c r="V78" s="68"/>
      <c r="W78" s="38" t="str">
        <f t="shared" si="41"/>
        <v/>
      </c>
      <c r="X78" s="67"/>
      <c r="Y78" s="17" t="str">
        <f t="shared" si="36"/>
        <v/>
      </c>
      <c r="Z78" s="36" t="str">
        <f t="shared" si="42"/>
        <v/>
      </c>
      <c r="AA78" s="72"/>
      <c r="AB78" s="18" t="str">
        <f t="shared" si="37"/>
        <v/>
      </c>
      <c r="AC78" s="17" t="str">
        <f t="shared" si="43"/>
        <v/>
      </c>
      <c r="AD78" s="49" t="str">
        <f t="shared" si="28"/>
        <v/>
      </c>
      <c r="AE78" s="109"/>
      <c r="AF78" s="110"/>
      <c r="AG78" s="111" t="str">
        <f t="shared" si="38"/>
        <v/>
      </c>
      <c r="AH78" s="112" t="str">
        <f t="shared" si="39"/>
        <v/>
      </c>
    </row>
    <row r="79" spans="1:34" ht="15" customHeight="1" x14ac:dyDescent="0.25">
      <c r="A79" s="52"/>
      <c r="B79" s="53"/>
      <c r="C79" s="51" t="str">
        <f t="shared" si="29"/>
        <v/>
      </c>
      <c r="D79" s="8" t="str">
        <f t="shared" si="40"/>
        <v/>
      </c>
      <c r="E79" s="57"/>
      <c r="F79" s="34" t="str">
        <f t="shared" si="30"/>
        <v/>
      </c>
      <c r="G79" s="59"/>
      <c r="H79" s="60"/>
      <c r="I79" s="26" t="str">
        <f t="shared" si="23"/>
        <v/>
      </c>
      <c r="J79" s="27" t="str">
        <f t="shared" si="31"/>
        <v/>
      </c>
      <c r="K79" s="12" t="str">
        <f t="shared" si="24"/>
        <v/>
      </c>
      <c r="L79" s="60"/>
      <c r="M79" s="20" t="str">
        <f t="shared" si="32"/>
        <v/>
      </c>
      <c r="N79" s="10" t="str">
        <f t="shared" si="25"/>
        <v/>
      </c>
      <c r="O79" s="22" t="str">
        <f t="shared" si="26"/>
        <v/>
      </c>
      <c r="P79" s="63"/>
      <c r="Q79" s="21" t="str">
        <f t="shared" si="33"/>
        <v/>
      </c>
      <c r="R79" s="14" t="str">
        <f t="shared" si="27"/>
        <v/>
      </c>
      <c r="S79" s="16" t="str">
        <f t="shared" si="34"/>
        <v/>
      </c>
      <c r="T79" s="46" t="str">
        <f t="shared" si="35"/>
        <v/>
      </c>
      <c r="U79" s="67"/>
      <c r="V79" s="68"/>
      <c r="W79" s="38" t="str">
        <f t="shared" si="41"/>
        <v/>
      </c>
      <c r="X79" s="67"/>
      <c r="Y79" s="17" t="str">
        <f t="shared" si="36"/>
        <v/>
      </c>
      <c r="Z79" s="36" t="str">
        <f t="shared" si="42"/>
        <v/>
      </c>
      <c r="AA79" s="72"/>
      <c r="AB79" s="18" t="str">
        <f t="shared" si="37"/>
        <v/>
      </c>
      <c r="AC79" s="17" t="str">
        <f t="shared" si="43"/>
        <v/>
      </c>
      <c r="AD79" s="49" t="str">
        <f t="shared" si="28"/>
        <v/>
      </c>
      <c r="AE79" s="109"/>
      <c r="AF79" s="110"/>
      <c r="AG79" s="111" t="str">
        <f t="shared" si="38"/>
        <v/>
      </c>
      <c r="AH79" s="112" t="str">
        <f t="shared" si="39"/>
        <v/>
      </c>
    </row>
    <row r="80" spans="1:34" ht="15" customHeight="1" x14ac:dyDescent="0.25">
      <c r="A80" s="52"/>
      <c r="B80" s="53"/>
      <c r="C80" s="51" t="str">
        <f t="shared" si="29"/>
        <v/>
      </c>
      <c r="D80" s="8" t="str">
        <f t="shared" si="40"/>
        <v/>
      </c>
      <c r="E80" s="57"/>
      <c r="F80" s="34" t="str">
        <f t="shared" si="30"/>
        <v/>
      </c>
      <c r="G80" s="59"/>
      <c r="H80" s="60"/>
      <c r="I80" s="26" t="str">
        <f t="shared" si="23"/>
        <v/>
      </c>
      <c r="J80" s="27" t="str">
        <f t="shared" si="31"/>
        <v/>
      </c>
      <c r="K80" s="12" t="str">
        <f t="shared" si="24"/>
        <v/>
      </c>
      <c r="L80" s="60"/>
      <c r="M80" s="20" t="str">
        <f t="shared" si="32"/>
        <v/>
      </c>
      <c r="N80" s="10" t="str">
        <f t="shared" si="25"/>
        <v/>
      </c>
      <c r="O80" s="22" t="str">
        <f t="shared" si="26"/>
        <v/>
      </c>
      <c r="P80" s="63"/>
      <c r="Q80" s="21" t="str">
        <f t="shared" si="33"/>
        <v/>
      </c>
      <c r="R80" s="14" t="str">
        <f t="shared" si="27"/>
        <v/>
      </c>
      <c r="S80" s="16" t="str">
        <f t="shared" si="34"/>
        <v/>
      </c>
      <c r="T80" s="46" t="str">
        <f t="shared" si="35"/>
        <v/>
      </c>
      <c r="U80" s="67"/>
      <c r="V80" s="68"/>
      <c r="W80" s="38" t="str">
        <f t="shared" si="41"/>
        <v/>
      </c>
      <c r="X80" s="67"/>
      <c r="Y80" s="17" t="str">
        <f t="shared" si="36"/>
        <v/>
      </c>
      <c r="Z80" s="36" t="str">
        <f t="shared" si="42"/>
        <v/>
      </c>
      <c r="AA80" s="72"/>
      <c r="AB80" s="18" t="str">
        <f t="shared" si="37"/>
        <v/>
      </c>
      <c r="AC80" s="17" t="str">
        <f t="shared" si="43"/>
        <v/>
      </c>
      <c r="AD80" s="49" t="str">
        <f t="shared" si="28"/>
        <v/>
      </c>
      <c r="AE80" s="109"/>
      <c r="AF80" s="110"/>
      <c r="AG80" s="111" t="str">
        <f t="shared" si="38"/>
        <v/>
      </c>
      <c r="AH80" s="112" t="str">
        <f t="shared" si="39"/>
        <v/>
      </c>
    </row>
    <row r="81" spans="1:34" ht="15" customHeight="1" x14ac:dyDescent="0.25">
      <c r="A81" s="52"/>
      <c r="B81" s="53"/>
      <c r="C81" s="51" t="str">
        <f t="shared" si="29"/>
        <v/>
      </c>
      <c r="D81" s="8" t="str">
        <f t="shared" si="40"/>
        <v/>
      </c>
      <c r="E81" s="57"/>
      <c r="F81" s="34" t="str">
        <f t="shared" si="30"/>
        <v/>
      </c>
      <c r="G81" s="59"/>
      <c r="H81" s="60"/>
      <c r="I81" s="26" t="str">
        <f t="shared" si="23"/>
        <v/>
      </c>
      <c r="J81" s="27" t="str">
        <f t="shared" si="31"/>
        <v/>
      </c>
      <c r="K81" s="12" t="str">
        <f t="shared" si="24"/>
        <v/>
      </c>
      <c r="L81" s="60"/>
      <c r="M81" s="20" t="str">
        <f t="shared" si="32"/>
        <v/>
      </c>
      <c r="N81" s="10" t="str">
        <f t="shared" si="25"/>
        <v/>
      </c>
      <c r="O81" s="22" t="str">
        <f t="shared" si="26"/>
        <v/>
      </c>
      <c r="P81" s="63"/>
      <c r="Q81" s="21" t="str">
        <f t="shared" si="33"/>
        <v/>
      </c>
      <c r="R81" s="14" t="str">
        <f t="shared" si="27"/>
        <v/>
      </c>
      <c r="S81" s="16" t="str">
        <f t="shared" si="34"/>
        <v/>
      </c>
      <c r="T81" s="46" t="str">
        <f t="shared" si="35"/>
        <v/>
      </c>
      <c r="U81" s="67"/>
      <c r="V81" s="68"/>
      <c r="W81" s="38" t="str">
        <f t="shared" si="41"/>
        <v/>
      </c>
      <c r="X81" s="67"/>
      <c r="Y81" s="17" t="str">
        <f t="shared" si="36"/>
        <v/>
      </c>
      <c r="Z81" s="36" t="str">
        <f t="shared" si="42"/>
        <v/>
      </c>
      <c r="AA81" s="72"/>
      <c r="AB81" s="18" t="str">
        <f t="shared" si="37"/>
        <v/>
      </c>
      <c r="AC81" s="17" t="str">
        <f t="shared" si="43"/>
        <v/>
      </c>
      <c r="AD81" s="49" t="str">
        <f t="shared" si="28"/>
        <v/>
      </c>
      <c r="AE81" s="109"/>
      <c r="AF81" s="110"/>
      <c r="AG81" s="111" t="str">
        <f t="shared" si="38"/>
        <v/>
      </c>
      <c r="AH81" s="112" t="str">
        <f t="shared" si="39"/>
        <v/>
      </c>
    </row>
    <row r="82" spans="1:34" ht="15" customHeight="1" x14ac:dyDescent="0.25">
      <c r="A82" s="52"/>
      <c r="B82" s="53"/>
      <c r="C82" s="51" t="str">
        <f t="shared" si="29"/>
        <v/>
      </c>
      <c r="D82" s="8" t="str">
        <f t="shared" si="40"/>
        <v/>
      </c>
      <c r="E82" s="57"/>
      <c r="F82" s="34" t="str">
        <f t="shared" si="30"/>
        <v/>
      </c>
      <c r="G82" s="59"/>
      <c r="H82" s="60"/>
      <c r="I82" s="26" t="str">
        <f t="shared" si="23"/>
        <v/>
      </c>
      <c r="J82" s="27" t="str">
        <f t="shared" si="31"/>
        <v/>
      </c>
      <c r="K82" s="12" t="str">
        <f t="shared" si="24"/>
        <v/>
      </c>
      <c r="L82" s="60"/>
      <c r="M82" s="20" t="str">
        <f t="shared" si="32"/>
        <v/>
      </c>
      <c r="N82" s="10" t="str">
        <f t="shared" si="25"/>
        <v/>
      </c>
      <c r="O82" s="22" t="str">
        <f t="shared" si="26"/>
        <v/>
      </c>
      <c r="P82" s="63"/>
      <c r="Q82" s="21" t="str">
        <f t="shared" si="33"/>
        <v/>
      </c>
      <c r="R82" s="14" t="str">
        <f t="shared" si="27"/>
        <v/>
      </c>
      <c r="S82" s="16" t="str">
        <f t="shared" si="34"/>
        <v/>
      </c>
      <c r="T82" s="46" t="str">
        <f t="shared" si="35"/>
        <v/>
      </c>
      <c r="U82" s="67"/>
      <c r="V82" s="68"/>
      <c r="W82" s="38" t="str">
        <f t="shared" si="41"/>
        <v/>
      </c>
      <c r="X82" s="67"/>
      <c r="Y82" s="17" t="str">
        <f t="shared" si="36"/>
        <v/>
      </c>
      <c r="Z82" s="36" t="str">
        <f t="shared" si="42"/>
        <v/>
      </c>
      <c r="AA82" s="72"/>
      <c r="AB82" s="18" t="str">
        <f t="shared" si="37"/>
        <v/>
      </c>
      <c r="AC82" s="17" t="str">
        <f t="shared" si="43"/>
        <v/>
      </c>
      <c r="AD82" s="49" t="str">
        <f t="shared" si="28"/>
        <v/>
      </c>
      <c r="AE82" s="109"/>
      <c r="AF82" s="110"/>
      <c r="AG82" s="111" t="str">
        <f t="shared" si="38"/>
        <v/>
      </c>
      <c r="AH82" s="112" t="str">
        <f t="shared" si="39"/>
        <v/>
      </c>
    </row>
    <row r="83" spans="1:34" ht="15" customHeight="1" x14ac:dyDescent="0.25">
      <c r="A83" s="52"/>
      <c r="B83" s="53"/>
      <c r="C83" s="51" t="str">
        <f t="shared" si="29"/>
        <v/>
      </c>
      <c r="D83" s="8" t="str">
        <f t="shared" si="40"/>
        <v/>
      </c>
      <c r="E83" s="57"/>
      <c r="F83" s="34" t="str">
        <f t="shared" si="30"/>
        <v/>
      </c>
      <c r="G83" s="59"/>
      <c r="H83" s="60"/>
      <c r="I83" s="26" t="str">
        <f t="shared" si="23"/>
        <v/>
      </c>
      <c r="J83" s="27" t="str">
        <f t="shared" si="31"/>
        <v/>
      </c>
      <c r="K83" s="12" t="str">
        <f t="shared" si="24"/>
        <v/>
      </c>
      <c r="L83" s="60"/>
      <c r="M83" s="20" t="str">
        <f t="shared" si="32"/>
        <v/>
      </c>
      <c r="N83" s="10" t="str">
        <f t="shared" si="25"/>
        <v/>
      </c>
      <c r="O83" s="22" t="str">
        <f t="shared" si="26"/>
        <v/>
      </c>
      <c r="P83" s="63"/>
      <c r="Q83" s="21" t="str">
        <f t="shared" si="33"/>
        <v/>
      </c>
      <c r="R83" s="14" t="str">
        <f t="shared" si="27"/>
        <v/>
      </c>
      <c r="S83" s="16" t="str">
        <f t="shared" si="34"/>
        <v/>
      </c>
      <c r="T83" s="46" t="str">
        <f t="shared" si="35"/>
        <v/>
      </c>
      <c r="U83" s="67"/>
      <c r="V83" s="68"/>
      <c r="W83" s="38" t="str">
        <f t="shared" si="41"/>
        <v/>
      </c>
      <c r="X83" s="67"/>
      <c r="Y83" s="17" t="str">
        <f t="shared" si="36"/>
        <v/>
      </c>
      <c r="Z83" s="36" t="str">
        <f t="shared" si="42"/>
        <v/>
      </c>
      <c r="AA83" s="72"/>
      <c r="AB83" s="18" t="str">
        <f t="shared" si="37"/>
        <v/>
      </c>
      <c r="AC83" s="17" t="str">
        <f t="shared" si="43"/>
        <v/>
      </c>
      <c r="AD83" s="49" t="str">
        <f t="shared" si="28"/>
        <v/>
      </c>
      <c r="AE83" s="109"/>
      <c r="AF83" s="110"/>
      <c r="AG83" s="111" t="str">
        <f t="shared" si="38"/>
        <v/>
      </c>
      <c r="AH83" s="112" t="str">
        <f t="shared" si="39"/>
        <v/>
      </c>
    </row>
    <row r="84" spans="1:34" ht="15" customHeight="1" x14ac:dyDescent="0.25">
      <c r="A84" s="52"/>
      <c r="B84" s="53"/>
      <c r="C84" s="51" t="str">
        <f t="shared" si="29"/>
        <v/>
      </c>
      <c r="D84" s="8" t="str">
        <f t="shared" si="40"/>
        <v/>
      </c>
      <c r="E84" s="57"/>
      <c r="F84" s="34" t="str">
        <f t="shared" si="30"/>
        <v/>
      </c>
      <c r="G84" s="59"/>
      <c r="H84" s="60"/>
      <c r="I84" s="26" t="str">
        <f t="shared" si="23"/>
        <v/>
      </c>
      <c r="J84" s="27" t="str">
        <f t="shared" si="31"/>
        <v/>
      </c>
      <c r="K84" s="12" t="str">
        <f t="shared" si="24"/>
        <v/>
      </c>
      <c r="L84" s="60"/>
      <c r="M84" s="20" t="str">
        <f t="shared" si="32"/>
        <v/>
      </c>
      <c r="N84" s="10" t="str">
        <f t="shared" si="25"/>
        <v/>
      </c>
      <c r="O84" s="22" t="str">
        <f t="shared" si="26"/>
        <v/>
      </c>
      <c r="P84" s="63"/>
      <c r="Q84" s="21" t="str">
        <f t="shared" si="33"/>
        <v/>
      </c>
      <c r="R84" s="14" t="str">
        <f t="shared" si="27"/>
        <v/>
      </c>
      <c r="S84" s="16" t="str">
        <f t="shared" si="34"/>
        <v/>
      </c>
      <c r="T84" s="46" t="str">
        <f t="shared" si="35"/>
        <v/>
      </c>
      <c r="U84" s="67"/>
      <c r="V84" s="68"/>
      <c r="W84" s="38" t="str">
        <f t="shared" si="41"/>
        <v/>
      </c>
      <c r="X84" s="67"/>
      <c r="Y84" s="17" t="str">
        <f t="shared" si="36"/>
        <v/>
      </c>
      <c r="Z84" s="36" t="str">
        <f t="shared" si="42"/>
        <v/>
      </c>
      <c r="AA84" s="72"/>
      <c r="AB84" s="18" t="str">
        <f t="shared" si="37"/>
        <v/>
      </c>
      <c r="AC84" s="17" t="str">
        <f t="shared" si="43"/>
        <v/>
      </c>
      <c r="AD84" s="49" t="str">
        <f t="shared" si="28"/>
        <v/>
      </c>
      <c r="AE84" s="109"/>
      <c r="AF84" s="110"/>
      <c r="AG84" s="111" t="str">
        <f t="shared" si="38"/>
        <v/>
      </c>
      <c r="AH84" s="112" t="str">
        <f t="shared" si="39"/>
        <v/>
      </c>
    </row>
    <row r="85" spans="1:34" ht="15" customHeight="1" x14ac:dyDescent="0.25">
      <c r="A85" s="52"/>
      <c r="B85" s="53"/>
      <c r="C85" s="51" t="str">
        <f t="shared" si="29"/>
        <v/>
      </c>
      <c r="D85" s="8" t="str">
        <f t="shared" si="40"/>
        <v/>
      </c>
      <c r="E85" s="57"/>
      <c r="F85" s="34" t="str">
        <f t="shared" si="30"/>
        <v/>
      </c>
      <c r="G85" s="59"/>
      <c r="H85" s="60"/>
      <c r="I85" s="26" t="str">
        <f t="shared" si="23"/>
        <v/>
      </c>
      <c r="J85" s="27" t="str">
        <f t="shared" si="31"/>
        <v/>
      </c>
      <c r="K85" s="12" t="str">
        <f t="shared" si="24"/>
        <v/>
      </c>
      <c r="L85" s="60"/>
      <c r="M85" s="20" t="str">
        <f t="shared" si="32"/>
        <v/>
      </c>
      <c r="N85" s="10" t="str">
        <f t="shared" si="25"/>
        <v/>
      </c>
      <c r="O85" s="22" t="str">
        <f t="shared" si="26"/>
        <v/>
      </c>
      <c r="P85" s="63"/>
      <c r="Q85" s="21" t="str">
        <f t="shared" si="33"/>
        <v/>
      </c>
      <c r="R85" s="14" t="str">
        <f t="shared" si="27"/>
        <v/>
      </c>
      <c r="S85" s="16" t="str">
        <f t="shared" si="34"/>
        <v/>
      </c>
      <c r="T85" s="46" t="str">
        <f t="shared" si="35"/>
        <v/>
      </c>
      <c r="U85" s="67"/>
      <c r="V85" s="68"/>
      <c r="W85" s="38" t="str">
        <f t="shared" si="41"/>
        <v/>
      </c>
      <c r="X85" s="67"/>
      <c r="Y85" s="17" t="str">
        <f t="shared" si="36"/>
        <v/>
      </c>
      <c r="Z85" s="36" t="str">
        <f t="shared" si="42"/>
        <v/>
      </c>
      <c r="AA85" s="72"/>
      <c r="AB85" s="18" t="str">
        <f t="shared" si="37"/>
        <v/>
      </c>
      <c r="AC85" s="17" t="str">
        <f t="shared" si="43"/>
        <v/>
      </c>
      <c r="AD85" s="49" t="str">
        <f t="shared" si="28"/>
        <v/>
      </c>
      <c r="AE85" s="109"/>
      <c r="AF85" s="110"/>
      <c r="AG85" s="111" t="str">
        <f t="shared" si="38"/>
        <v/>
      </c>
      <c r="AH85" s="112" t="str">
        <f t="shared" si="39"/>
        <v/>
      </c>
    </row>
    <row r="86" spans="1:34" ht="15" customHeight="1" x14ac:dyDescent="0.25">
      <c r="A86" s="52"/>
      <c r="B86" s="53"/>
      <c r="C86" s="51" t="str">
        <f t="shared" si="29"/>
        <v/>
      </c>
      <c r="D86" s="8" t="str">
        <f t="shared" si="40"/>
        <v/>
      </c>
      <c r="E86" s="57"/>
      <c r="F86" s="34" t="str">
        <f t="shared" si="30"/>
        <v/>
      </c>
      <c r="G86" s="59"/>
      <c r="H86" s="60"/>
      <c r="I86" s="26" t="str">
        <f t="shared" si="23"/>
        <v/>
      </c>
      <c r="J86" s="27" t="str">
        <f t="shared" si="31"/>
        <v/>
      </c>
      <c r="K86" s="12" t="str">
        <f t="shared" si="24"/>
        <v/>
      </c>
      <c r="L86" s="60"/>
      <c r="M86" s="20" t="str">
        <f t="shared" si="32"/>
        <v/>
      </c>
      <c r="N86" s="10" t="str">
        <f t="shared" si="25"/>
        <v/>
      </c>
      <c r="O86" s="22" t="str">
        <f t="shared" si="26"/>
        <v/>
      </c>
      <c r="P86" s="63"/>
      <c r="Q86" s="21" t="str">
        <f t="shared" si="33"/>
        <v/>
      </c>
      <c r="R86" s="14" t="str">
        <f t="shared" si="27"/>
        <v/>
      </c>
      <c r="S86" s="16" t="str">
        <f t="shared" si="34"/>
        <v/>
      </c>
      <c r="T86" s="46" t="str">
        <f t="shared" si="35"/>
        <v/>
      </c>
      <c r="U86" s="67"/>
      <c r="V86" s="68"/>
      <c r="W86" s="38" t="str">
        <f t="shared" si="41"/>
        <v/>
      </c>
      <c r="X86" s="67"/>
      <c r="Y86" s="17" t="str">
        <f t="shared" si="36"/>
        <v/>
      </c>
      <c r="Z86" s="36" t="str">
        <f t="shared" si="42"/>
        <v/>
      </c>
      <c r="AA86" s="72"/>
      <c r="AB86" s="18" t="str">
        <f t="shared" si="37"/>
        <v/>
      </c>
      <c r="AC86" s="17" t="str">
        <f t="shared" si="43"/>
        <v/>
      </c>
      <c r="AD86" s="49" t="str">
        <f t="shared" si="28"/>
        <v/>
      </c>
      <c r="AE86" s="109"/>
      <c r="AF86" s="110"/>
      <c r="AG86" s="111" t="str">
        <f t="shared" si="38"/>
        <v/>
      </c>
      <c r="AH86" s="112" t="str">
        <f t="shared" si="39"/>
        <v/>
      </c>
    </row>
    <row r="87" spans="1:34" ht="15" customHeight="1" x14ac:dyDescent="0.25">
      <c r="A87" s="52"/>
      <c r="B87" s="53"/>
      <c r="C87" s="51" t="str">
        <f t="shared" si="29"/>
        <v/>
      </c>
      <c r="D87" s="8" t="str">
        <f t="shared" si="40"/>
        <v/>
      </c>
      <c r="E87" s="57"/>
      <c r="F87" s="34" t="str">
        <f t="shared" si="30"/>
        <v/>
      </c>
      <c r="G87" s="59"/>
      <c r="H87" s="60"/>
      <c r="I87" s="26" t="str">
        <f t="shared" si="23"/>
        <v/>
      </c>
      <c r="J87" s="27" t="str">
        <f t="shared" si="31"/>
        <v/>
      </c>
      <c r="K87" s="12" t="str">
        <f t="shared" si="24"/>
        <v/>
      </c>
      <c r="L87" s="60"/>
      <c r="M87" s="20" t="str">
        <f t="shared" si="32"/>
        <v/>
      </c>
      <c r="N87" s="10" t="str">
        <f t="shared" si="25"/>
        <v/>
      </c>
      <c r="O87" s="22" t="str">
        <f t="shared" si="26"/>
        <v/>
      </c>
      <c r="P87" s="63"/>
      <c r="Q87" s="21" t="str">
        <f t="shared" si="33"/>
        <v/>
      </c>
      <c r="R87" s="14" t="str">
        <f t="shared" si="27"/>
        <v/>
      </c>
      <c r="S87" s="16" t="str">
        <f t="shared" si="34"/>
        <v/>
      </c>
      <c r="T87" s="46" t="str">
        <f t="shared" si="35"/>
        <v/>
      </c>
      <c r="U87" s="67"/>
      <c r="V87" s="68"/>
      <c r="W87" s="38" t="str">
        <f t="shared" si="41"/>
        <v/>
      </c>
      <c r="X87" s="67"/>
      <c r="Y87" s="17" t="str">
        <f t="shared" si="36"/>
        <v/>
      </c>
      <c r="Z87" s="36" t="str">
        <f t="shared" si="42"/>
        <v/>
      </c>
      <c r="AA87" s="72"/>
      <c r="AB87" s="18" t="str">
        <f t="shared" si="37"/>
        <v/>
      </c>
      <c r="AC87" s="17" t="str">
        <f t="shared" si="43"/>
        <v/>
      </c>
      <c r="AD87" s="49" t="str">
        <f t="shared" si="28"/>
        <v/>
      </c>
      <c r="AE87" s="109"/>
      <c r="AF87" s="110"/>
      <c r="AG87" s="111" t="str">
        <f t="shared" si="38"/>
        <v/>
      </c>
      <c r="AH87" s="112" t="str">
        <f t="shared" si="39"/>
        <v/>
      </c>
    </row>
    <row r="88" spans="1:34" ht="15" customHeight="1" x14ac:dyDescent="0.25">
      <c r="A88" s="52"/>
      <c r="B88" s="53"/>
      <c r="C88" s="51" t="str">
        <f t="shared" si="29"/>
        <v/>
      </c>
      <c r="D88" s="8" t="str">
        <f t="shared" si="40"/>
        <v/>
      </c>
      <c r="E88" s="57"/>
      <c r="F88" s="34" t="str">
        <f t="shared" si="30"/>
        <v/>
      </c>
      <c r="G88" s="59"/>
      <c r="H88" s="60"/>
      <c r="I88" s="26" t="str">
        <f t="shared" si="23"/>
        <v/>
      </c>
      <c r="J88" s="27" t="str">
        <f t="shared" si="31"/>
        <v/>
      </c>
      <c r="K88" s="12" t="str">
        <f t="shared" si="24"/>
        <v/>
      </c>
      <c r="L88" s="60"/>
      <c r="M88" s="20" t="str">
        <f t="shared" si="32"/>
        <v/>
      </c>
      <c r="N88" s="10" t="str">
        <f t="shared" si="25"/>
        <v/>
      </c>
      <c r="O88" s="22" t="str">
        <f t="shared" si="26"/>
        <v/>
      </c>
      <c r="P88" s="63"/>
      <c r="Q88" s="21" t="str">
        <f t="shared" si="33"/>
        <v/>
      </c>
      <c r="R88" s="14" t="str">
        <f t="shared" si="27"/>
        <v/>
      </c>
      <c r="S88" s="16" t="str">
        <f t="shared" si="34"/>
        <v/>
      </c>
      <c r="T88" s="46" t="str">
        <f t="shared" si="35"/>
        <v/>
      </c>
      <c r="U88" s="67"/>
      <c r="V88" s="68"/>
      <c r="W88" s="38" t="str">
        <f t="shared" si="41"/>
        <v/>
      </c>
      <c r="X88" s="67"/>
      <c r="Y88" s="17" t="str">
        <f t="shared" si="36"/>
        <v/>
      </c>
      <c r="Z88" s="36" t="str">
        <f t="shared" si="42"/>
        <v/>
      </c>
      <c r="AA88" s="72"/>
      <c r="AB88" s="18" t="str">
        <f t="shared" si="37"/>
        <v/>
      </c>
      <c r="AC88" s="17" t="str">
        <f t="shared" si="43"/>
        <v/>
      </c>
      <c r="AD88" s="49" t="str">
        <f t="shared" si="28"/>
        <v/>
      </c>
      <c r="AE88" s="109"/>
      <c r="AF88" s="110"/>
      <c r="AG88" s="111" t="str">
        <f t="shared" si="38"/>
        <v/>
      </c>
      <c r="AH88" s="112" t="str">
        <f t="shared" si="39"/>
        <v/>
      </c>
    </row>
    <row r="89" spans="1:34" ht="15" customHeight="1" x14ac:dyDescent="0.25">
      <c r="A89" s="52"/>
      <c r="B89" s="53"/>
      <c r="C89" s="51" t="str">
        <f t="shared" si="29"/>
        <v/>
      </c>
      <c r="D89" s="8" t="str">
        <f t="shared" si="40"/>
        <v/>
      </c>
      <c r="E89" s="57"/>
      <c r="F89" s="34" t="str">
        <f t="shared" si="30"/>
        <v/>
      </c>
      <c r="G89" s="59"/>
      <c r="H89" s="60"/>
      <c r="I89" s="26" t="str">
        <f t="shared" si="23"/>
        <v/>
      </c>
      <c r="J89" s="27" t="str">
        <f t="shared" si="31"/>
        <v/>
      </c>
      <c r="K89" s="12" t="str">
        <f t="shared" si="24"/>
        <v/>
      </c>
      <c r="L89" s="60"/>
      <c r="M89" s="20" t="str">
        <f t="shared" si="32"/>
        <v/>
      </c>
      <c r="N89" s="10" t="str">
        <f t="shared" si="25"/>
        <v/>
      </c>
      <c r="O89" s="22" t="str">
        <f t="shared" si="26"/>
        <v/>
      </c>
      <c r="P89" s="63"/>
      <c r="Q89" s="21" t="str">
        <f t="shared" si="33"/>
        <v/>
      </c>
      <c r="R89" s="14" t="str">
        <f t="shared" si="27"/>
        <v/>
      </c>
      <c r="S89" s="16" t="str">
        <f t="shared" si="34"/>
        <v/>
      </c>
      <c r="T89" s="46" t="str">
        <f t="shared" si="35"/>
        <v/>
      </c>
      <c r="U89" s="67"/>
      <c r="V89" s="68"/>
      <c r="W89" s="38" t="str">
        <f t="shared" si="41"/>
        <v/>
      </c>
      <c r="X89" s="67"/>
      <c r="Y89" s="17" t="str">
        <f t="shared" si="36"/>
        <v/>
      </c>
      <c r="Z89" s="36" t="str">
        <f t="shared" si="42"/>
        <v/>
      </c>
      <c r="AA89" s="72"/>
      <c r="AB89" s="18" t="str">
        <f t="shared" si="37"/>
        <v/>
      </c>
      <c r="AC89" s="17" t="str">
        <f t="shared" si="43"/>
        <v/>
      </c>
      <c r="AD89" s="49" t="str">
        <f t="shared" si="28"/>
        <v/>
      </c>
      <c r="AE89" s="109"/>
      <c r="AF89" s="110"/>
      <c r="AG89" s="111" t="str">
        <f t="shared" si="38"/>
        <v/>
      </c>
      <c r="AH89" s="112" t="str">
        <f t="shared" si="39"/>
        <v/>
      </c>
    </row>
    <row r="90" spans="1:34" ht="15" customHeight="1" x14ac:dyDescent="0.25">
      <c r="A90" s="52"/>
      <c r="B90" s="53"/>
      <c r="C90" s="51" t="str">
        <f t="shared" si="29"/>
        <v/>
      </c>
      <c r="D90" s="8" t="str">
        <f t="shared" si="40"/>
        <v/>
      </c>
      <c r="E90" s="57"/>
      <c r="F90" s="34" t="str">
        <f t="shared" si="30"/>
        <v/>
      </c>
      <c r="G90" s="59"/>
      <c r="H90" s="60"/>
      <c r="I90" s="26" t="str">
        <f t="shared" si="23"/>
        <v/>
      </c>
      <c r="J90" s="27" t="str">
        <f t="shared" si="31"/>
        <v/>
      </c>
      <c r="K90" s="12" t="str">
        <f t="shared" si="24"/>
        <v/>
      </c>
      <c r="L90" s="60"/>
      <c r="M90" s="20" t="str">
        <f t="shared" si="32"/>
        <v/>
      </c>
      <c r="N90" s="10" t="str">
        <f t="shared" si="25"/>
        <v/>
      </c>
      <c r="O90" s="22" t="str">
        <f t="shared" si="26"/>
        <v/>
      </c>
      <c r="P90" s="63"/>
      <c r="Q90" s="21" t="str">
        <f t="shared" si="33"/>
        <v/>
      </c>
      <c r="R90" s="14" t="str">
        <f t="shared" si="27"/>
        <v/>
      </c>
      <c r="S90" s="16" t="str">
        <f t="shared" si="34"/>
        <v/>
      </c>
      <c r="T90" s="46" t="str">
        <f t="shared" si="35"/>
        <v/>
      </c>
      <c r="U90" s="67"/>
      <c r="V90" s="68"/>
      <c r="W90" s="38" t="str">
        <f t="shared" si="41"/>
        <v/>
      </c>
      <c r="X90" s="67"/>
      <c r="Y90" s="17" t="str">
        <f t="shared" si="36"/>
        <v/>
      </c>
      <c r="Z90" s="36" t="str">
        <f t="shared" si="42"/>
        <v/>
      </c>
      <c r="AA90" s="72"/>
      <c r="AB90" s="18" t="str">
        <f t="shared" si="37"/>
        <v/>
      </c>
      <c r="AC90" s="17" t="str">
        <f t="shared" si="43"/>
        <v/>
      </c>
      <c r="AD90" s="49" t="str">
        <f t="shared" si="28"/>
        <v/>
      </c>
      <c r="AE90" s="109"/>
      <c r="AF90" s="110"/>
      <c r="AG90" s="111" t="str">
        <f t="shared" si="38"/>
        <v/>
      </c>
      <c r="AH90" s="112" t="str">
        <f t="shared" si="39"/>
        <v/>
      </c>
    </row>
    <row r="91" spans="1:34" ht="15" customHeight="1" x14ac:dyDescent="0.25">
      <c r="A91" s="52"/>
      <c r="B91" s="53"/>
      <c r="C91" s="51" t="str">
        <f t="shared" si="29"/>
        <v/>
      </c>
      <c r="D91" s="8" t="str">
        <f t="shared" si="40"/>
        <v/>
      </c>
      <c r="E91" s="57"/>
      <c r="F91" s="34" t="str">
        <f t="shared" si="30"/>
        <v/>
      </c>
      <c r="G91" s="59"/>
      <c r="H91" s="60"/>
      <c r="I91" s="26" t="str">
        <f t="shared" si="23"/>
        <v/>
      </c>
      <c r="J91" s="27" t="str">
        <f t="shared" si="31"/>
        <v/>
      </c>
      <c r="K91" s="12" t="str">
        <f t="shared" si="24"/>
        <v/>
      </c>
      <c r="L91" s="60"/>
      <c r="M91" s="20" t="str">
        <f t="shared" si="32"/>
        <v/>
      </c>
      <c r="N91" s="10" t="str">
        <f t="shared" si="25"/>
        <v/>
      </c>
      <c r="O91" s="22" t="str">
        <f t="shared" si="26"/>
        <v/>
      </c>
      <c r="P91" s="63"/>
      <c r="Q91" s="21" t="str">
        <f t="shared" si="33"/>
        <v/>
      </c>
      <c r="R91" s="14" t="str">
        <f t="shared" si="27"/>
        <v/>
      </c>
      <c r="S91" s="16" t="str">
        <f t="shared" si="34"/>
        <v/>
      </c>
      <c r="T91" s="46" t="str">
        <f t="shared" si="35"/>
        <v/>
      </c>
      <c r="U91" s="67"/>
      <c r="V91" s="68"/>
      <c r="W91" s="38" t="str">
        <f t="shared" si="41"/>
        <v/>
      </c>
      <c r="X91" s="67"/>
      <c r="Y91" s="17" t="str">
        <f t="shared" si="36"/>
        <v/>
      </c>
      <c r="Z91" s="36" t="str">
        <f t="shared" si="42"/>
        <v/>
      </c>
      <c r="AA91" s="72"/>
      <c r="AB91" s="18" t="str">
        <f t="shared" si="37"/>
        <v/>
      </c>
      <c r="AC91" s="17" t="str">
        <f t="shared" si="43"/>
        <v/>
      </c>
      <c r="AD91" s="49" t="str">
        <f t="shared" si="28"/>
        <v/>
      </c>
      <c r="AE91" s="109"/>
      <c r="AF91" s="110"/>
      <c r="AG91" s="111" t="str">
        <f t="shared" si="38"/>
        <v/>
      </c>
      <c r="AH91" s="112" t="str">
        <f t="shared" si="39"/>
        <v/>
      </c>
    </row>
    <row r="92" spans="1:34" ht="15" customHeight="1" x14ac:dyDescent="0.25">
      <c r="A92" s="52"/>
      <c r="B92" s="53"/>
      <c r="C92" s="51" t="str">
        <f t="shared" si="29"/>
        <v/>
      </c>
      <c r="D92" s="8" t="str">
        <f t="shared" si="40"/>
        <v/>
      </c>
      <c r="E92" s="57"/>
      <c r="F92" s="34" t="str">
        <f t="shared" si="30"/>
        <v/>
      </c>
      <c r="G92" s="59"/>
      <c r="H92" s="60"/>
      <c r="I92" s="26" t="str">
        <f t="shared" si="23"/>
        <v/>
      </c>
      <c r="J92" s="27" t="str">
        <f t="shared" si="31"/>
        <v/>
      </c>
      <c r="K92" s="12" t="str">
        <f t="shared" si="24"/>
        <v/>
      </c>
      <c r="L92" s="60"/>
      <c r="M92" s="20" t="str">
        <f t="shared" si="32"/>
        <v/>
      </c>
      <c r="N92" s="10" t="str">
        <f t="shared" si="25"/>
        <v/>
      </c>
      <c r="O92" s="22" t="str">
        <f t="shared" si="26"/>
        <v/>
      </c>
      <c r="P92" s="63"/>
      <c r="Q92" s="21" t="str">
        <f t="shared" si="33"/>
        <v/>
      </c>
      <c r="R92" s="14" t="str">
        <f t="shared" si="27"/>
        <v/>
      </c>
      <c r="S92" s="16" t="str">
        <f t="shared" si="34"/>
        <v/>
      </c>
      <c r="T92" s="46" t="str">
        <f t="shared" si="35"/>
        <v/>
      </c>
      <c r="U92" s="67"/>
      <c r="V92" s="68"/>
      <c r="W92" s="38" t="str">
        <f t="shared" si="41"/>
        <v/>
      </c>
      <c r="X92" s="67"/>
      <c r="Y92" s="17" t="str">
        <f t="shared" si="36"/>
        <v/>
      </c>
      <c r="Z92" s="36" t="str">
        <f t="shared" si="42"/>
        <v/>
      </c>
      <c r="AA92" s="72"/>
      <c r="AB92" s="18" t="str">
        <f t="shared" si="37"/>
        <v/>
      </c>
      <c r="AC92" s="17" t="str">
        <f t="shared" si="43"/>
        <v/>
      </c>
      <c r="AD92" s="49" t="str">
        <f t="shared" si="28"/>
        <v/>
      </c>
      <c r="AE92" s="109"/>
      <c r="AF92" s="110"/>
      <c r="AG92" s="111" t="str">
        <f t="shared" si="38"/>
        <v/>
      </c>
      <c r="AH92" s="112" t="str">
        <f t="shared" si="39"/>
        <v/>
      </c>
    </row>
    <row r="93" spans="1:34" ht="15" customHeight="1" x14ac:dyDescent="0.25">
      <c r="A93" s="52"/>
      <c r="B93" s="53"/>
      <c r="C93" s="51" t="str">
        <f t="shared" si="29"/>
        <v/>
      </c>
      <c r="D93" s="8" t="str">
        <f t="shared" si="40"/>
        <v/>
      </c>
      <c r="E93" s="57"/>
      <c r="F93" s="34" t="str">
        <f t="shared" si="30"/>
        <v/>
      </c>
      <c r="G93" s="59"/>
      <c r="H93" s="60"/>
      <c r="I93" s="26" t="str">
        <f t="shared" si="23"/>
        <v/>
      </c>
      <c r="J93" s="27" t="str">
        <f t="shared" si="31"/>
        <v/>
      </c>
      <c r="K93" s="12" t="str">
        <f t="shared" si="24"/>
        <v/>
      </c>
      <c r="L93" s="60"/>
      <c r="M93" s="20" t="str">
        <f t="shared" si="32"/>
        <v/>
      </c>
      <c r="N93" s="10" t="str">
        <f t="shared" si="25"/>
        <v/>
      </c>
      <c r="O93" s="22" t="str">
        <f t="shared" si="26"/>
        <v/>
      </c>
      <c r="P93" s="63"/>
      <c r="Q93" s="21" t="str">
        <f t="shared" si="33"/>
        <v/>
      </c>
      <c r="R93" s="14" t="str">
        <f t="shared" si="27"/>
        <v/>
      </c>
      <c r="S93" s="16" t="str">
        <f t="shared" si="34"/>
        <v/>
      </c>
      <c r="T93" s="46" t="str">
        <f t="shared" si="35"/>
        <v/>
      </c>
      <c r="U93" s="67"/>
      <c r="V93" s="68"/>
      <c r="W93" s="38" t="str">
        <f t="shared" si="41"/>
        <v/>
      </c>
      <c r="X93" s="67"/>
      <c r="Y93" s="17" t="str">
        <f t="shared" si="36"/>
        <v/>
      </c>
      <c r="Z93" s="36" t="str">
        <f t="shared" si="42"/>
        <v/>
      </c>
      <c r="AA93" s="72"/>
      <c r="AB93" s="18" t="str">
        <f t="shared" si="37"/>
        <v/>
      </c>
      <c r="AC93" s="17" t="str">
        <f t="shared" si="43"/>
        <v/>
      </c>
      <c r="AD93" s="49" t="str">
        <f t="shared" si="28"/>
        <v/>
      </c>
      <c r="AE93" s="109"/>
      <c r="AF93" s="110"/>
      <c r="AG93" s="111" t="str">
        <f t="shared" si="38"/>
        <v/>
      </c>
      <c r="AH93" s="112" t="str">
        <f t="shared" si="39"/>
        <v/>
      </c>
    </row>
    <row r="94" spans="1:34" ht="15" customHeight="1" x14ac:dyDescent="0.25">
      <c r="A94" s="52"/>
      <c r="B94" s="53"/>
      <c r="C94" s="51" t="str">
        <f t="shared" si="29"/>
        <v/>
      </c>
      <c r="D94" s="8" t="str">
        <f t="shared" si="40"/>
        <v/>
      </c>
      <c r="E94" s="57"/>
      <c r="F94" s="34" t="str">
        <f t="shared" si="30"/>
        <v/>
      </c>
      <c r="G94" s="59"/>
      <c r="H94" s="60"/>
      <c r="I94" s="26" t="str">
        <f t="shared" si="23"/>
        <v/>
      </c>
      <c r="J94" s="27" t="str">
        <f t="shared" si="31"/>
        <v/>
      </c>
      <c r="K94" s="12" t="str">
        <f t="shared" si="24"/>
        <v/>
      </c>
      <c r="L94" s="60"/>
      <c r="M94" s="20" t="str">
        <f t="shared" si="32"/>
        <v/>
      </c>
      <c r="N94" s="10" t="str">
        <f t="shared" si="25"/>
        <v/>
      </c>
      <c r="O94" s="22" t="str">
        <f t="shared" si="26"/>
        <v/>
      </c>
      <c r="P94" s="63"/>
      <c r="Q94" s="21" t="str">
        <f t="shared" si="33"/>
        <v/>
      </c>
      <c r="R94" s="14" t="str">
        <f t="shared" si="27"/>
        <v/>
      </c>
      <c r="S94" s="16" t="str">
        <f t="shared" si="34"/>
        <v/>
      </c>
      <c r="T94" s="46" t="str">
        <f t="shared" si="35"/>
        <v/>
      </c>
      <c r="U94" s="67"/>
      <c r="V94" s="68"/>
      <c r="W94" s="38" t="str">
        <f t="shared" si="41"/>
        <v/>
      </c>
      <c r="X94" s="67"/>
      <c r="Y94" s="17" t="str">
        <f t="shared" si="36"/>
        <v/>
      </c>
      <c r="Z94" s="36" t="str">
        <f t="shared" si="42"/>
        <v/>
      </c>
      <c r="AA94" s="72"/>
      <c r="AB94" s="18" t="str">
        <f t="shared" si="37"/>
        <v/>
      </c>
      <c r="AC94" s="17" t="str">
        <f t="shared" si="43"/>
        <v/>
      </c>
      <c r="AD94" s="49" t="str">
        <f t="shared" si="28"/>
        <v/>
      </c>
      <c r="AE94" s="109"/>
      <c r="AF94" s="110"/>
      <c r="AG94" s="111" t="str">
        <f t="shared" si="38"/>
        <v/>
      </c>
      <c r="AH94" s="112" t="str">
        <f t="shared" si="39"/>
        <v/>
      </c>
    </row>
    <row r="95" spans="1:34" ht="15" customHeight="1" x14ac:dyDescent="0.25">
      <c r="A95" s="52"/>
      <c r="B95" s="53"/>
      <c r="C95" s="51" t="str">
        <f t="shared" si="29"/>
        <v/>
      </c>
      <c r="D95" s="8" t="str">
        <f t="shared" si="40"/>
        <v/>
      </c>
      <c r="E95" s="57"/>
      <c r="F95" s="34" t="str">
        <f t="shared" si="30"/>
        <v/>
      </c>
      <c r="G95" s="59"/>
      <c r="H95" s="60"/>
      <c r="I95" s="26" t="str">
        <f t="shared" si="23"/>
        <v/>
      </c>
      <c r="J95" s="27" t="str">
        <f t="shared" si="31"/>
        <v/>
      </c>
      <c r="K95" s="12" t="str">
        <f t="shared" si="24"/>
        <v/>
      </c>
      <c r="L95" s="60"/>
      <c r="M95" s="20" t="str">
        <f t="shared" si="32"/>
        <v/>
      </c>
      <c r="N95" s="10" t="str">
        <f t="shared" si="25"/>
        <v/>
      </c>
      <c r="O95" s="22" t="str">
        <f t="shared" si="26"/>
        <v/>
      </c>
      <c r="P95" s="63"/>
      <c r="Q95" s="21" t="str">
        <f t="shared" si="33"/>
        <v/>
      </c>
      <c r="R95" s="14" t="str">
        <f t="shared" si="27"/>
        <v/>
      </c>
      <c r="S95" s="16" t="str">
        <f t="shared" si="34"/>
        <v/>
      </c>
      <c r="T95" s="46" t="str">
        <f t="shared" si="35"/>
        <v/>
      </c>
      <c r="U95" s="67"/>
      <c r="V95" s="68"/>
      <c r="W95" s="38" t="str">
        <f t="shared" si="41"/>
        <v/>
      </c>
      <c r="X95" s="67"/>
      <c r="Y95" s="17" t="str">
        <f t="shared" si="36"/>
        <v/>
      </c>
      <c r="Z95" s="36" t="str">
        <f t="shared" si="42"/>
        <v/>
      </c>
      <c r="AA95" s="72"/>
      <c r="AB95" s="18" t="str">
        <f t="shared" si="37"/>
        <v/>
      </c>
      <c r="AC95" s="17" t="str">
        <f t="shared" si="43"/>
        <v/>
      </c>
      <c r="AD95" s="49" t="str">
        <f t="shared" si="28"/>
        <v/>
      </c>
      <c r="AE95" s="109"/>
      <c r="AF95" s="110"/>
      <c r="AG95" s="111" t="str">
        <f t="shared" si="38"/>
        <v/>
      </c>
      <c r="AH95" s="112" t="str">
        <f t="shared" si="39"/>
        <v/>
      </c>
    </row>
    <row r="96" spans="1:34" ht="15" customHeight="1" x14ac:dyDescent="0.25">
      <c r="A96" s="52"/>
      <c r="B96" s="53"/>
      <c r="C96" s="51" t="str">
        <f t="shared" si="29"/>
        <v/>
      </c>
      <c r="D96" s="8" t="str">
        <f t="shared" si="40"/>
        <v/>
      </c>
      <c r="E96" s="57"/>
      <c r="F96" s="34" t="str">
        <f t="shared" si="30"/>
        <v/>
      </c>
      <c r="G96" s="59"/>
      <c r="H96" s="60"/>
      <c r="I96" s="26" t="str">
        <f t="shared" si="23"/>
        <v/>
      </c>
      <c r="J96" s="27" t="str">
        <f t="shared" si="31"/>
        <v/>
      </c>
      <c r="K96" s="12" t="str">
        <f t="shared" si="24"/>
        <v/>
      </c>
      <c r="L96" s="60"/>
      <c r="M96" s="20" t="str">
        <f t="shared" si="32"/>
        <v/>
      </c>
      <c r="N96" s="10" t="str">
        <f t="shared" si="25"/>
        <v/>
      </c>
      <c r="O96" s="22" t="str">
        <f t="shared" si="26"/>
        <v/>
      </c>
      <c r="P96" s="63"/>
      <c r="Q96" s="21" t="str">
        <f t="shared" si="33"/>
        <v/>
      </c>
      <c r="R96" s="14" t="str">
        <f t="shared" si="27"/>
        <v/>
      </c>
      <c r="S96" s="16" t="str">
        <f t="shared" si="34"/>
        <v/>
      </c>
      <c r="T96" s="46" t="str">
        <f t="shared" si="35"/>
        <v/>
      </c>
      <c r="U96" s="67"/>
      <c r="V96" s="68"/>
      <c r="W96" s="38" t="str">
        <f t="shared" si="41"/>
        <v/>
      </c>
      <c r="X96" s="67"/>
      <c r="Y96" s="17" t="str">
        <f t="shared" si="36"/>
        <v/>
      </c>
      <c r="Z96" s="36" t="str">
        <f t="shared" si="42"/>
        <v/>
      </c>
      <c r="AA96" s="72"/>
      <c r="AB96" s="18" t="str">
        <f t="shared" si="37"/>
        <v/>
      </c>
      <c r="AC96" s="17" t="str">
        <f t="shared" si="43"/>
        <v/>
      </c>
      <c r="AD96" s="49" t="str">
        <f t="shared" si="28"/>
        <v/>
      </c>
      <c r="AE96" s="109"/>
      <c r="AF96" s="110"/>
      <c r="AG96" s="111" t="str">
        <f t="shared" si="38"/>
        <v/>
      </c>
      <c r="AH96" s="112" t="str">
        <f t="shared" si="39"/>
        <v/>
      </c>
    </row>
    <row r="97" spans="1:34" ht="15" customHeight="1" x14ac:dyDescent="0.25">
      <c r="A97" s="52"/>
      <c r="B97" s="53"/>
      <c r="C97" s="51" t="str">
        <f t="shared" si="29"/>
        <v/>
      </c>
      <c r="D97" s="8" t="str">
        <f t="shared" si="40"/>
        <v/>
      </c>
      <c r="E97" s="57"/>
      <c r="F97" s="34" t="str">
        <f t="shared" si="30"/>
        <v/>
      </c>
      <c r="G97" s="59"/>
      <c r="H97" s="60"/>
      <c r="I97" s="26" t="str">
        <f t="shared" si="23"/>
        <v/>
      </c>
      <c r="J97" s="27" t="str">
        <f t="shared" si="31"/>
        <v/>
      </c>
      <c r="K97" s="12" t="str">
        <f t="shared" si="24"/>
        <v/>
      </c>
      <c r="L97" s="60"/>
      <c r="M97" s="20" t="str">
        <f t="shared" si="32"/>
        <v/>
      </c>
      <c r="N97" s="10" t="str">
        <f t="shared" si="25"/>
        <v/>
      </c>
      <c r="O97" s="22" t="str">
        <f t="shared" si="26"/>
        <v/>
      </c>
      <c r="P97" s="63"/>
      <c r="Q97" s="21" t="str">
        <f t="shared" si="33"/>
        <v/>
      </c>
      <c r="R97" s="14" t="str">
        <f t="shared" si="27"/>
        <v/>
      </c>
      <c r="S97" s="16" t="str">
        <f t="shared" si="34"/>
        <v/>
      </c>
      <c r="T97" s="46" t="str">
        <f t="shared" si="35"/>
        <v/>
      </c>
      <c r="U97" s="67"/>
      <c r="V97" s="68"/>
      <c r="W97" s="38" t="str">
        <f t="shared" si="41"/>
        <v/>
      </c>
      <c r="X97" s="67"/>
      <c r="Y97" s="17" t="str">
        <f t="shared" si="36"/>
        <v/>
      </c>
      <c r="Z97" s="36" t="str">
        <f t="shared" si="42"/>
        <v/>
      </c>
      <c r="AA97" s="72"/>
      <c r="AB97" s="18" t="str">
        <f t="shared" si="37"/>
        <v/>
      </c>
      <c r="AC97" s="17" t="str">
        <f t="shared" si="43"/>
        <v/>
      </c>
      <c r="AD97" s="49" t="str">
        <f t="shared" si="28"/>
        <v/>
      </c>
      <c r="AE97" s="109"/>
      <c r="AF97" s="110"/>
      <c r="AG97" s="111" t="str">
        <f t="shared" si="38"/>
        <v/>
      </c>
      <c r="AH97" s="112" t="str">
        <f t="shared" si="39"/>
        <v/>
      </c>
    </row>
    <row r="98" spans="1:34" ht="15" customHeight="1" x14ac:dyDescent="0.25">
      <c r="A98" s="52"/>
      <c r="B98" s="53"/>
      <c r="C98" s="51" t="str">
        <f t="shared" si="29"/>
        <v/>
      </c>
      <c r="D98" s="8" t="str">
        <f t="shared" si="40"/>
        <v/>
      </c>
      <c r="E98" s="57"/>
      <c r="F98" s="34" t="str">
        <f t="shared" si="30"/>
        <v/>
      </c>
      <c r="G98" s="59"/>
      <c r="H98" s="60"/>
      <c r="I98" s="26" t="str">
        <f t="shared" si="23"/>
        <v/>
      </c>
      <c r="J98" s="27" t="str">
        <f t="shared" si="31"/>
        <v/>
      </c>
      <c r="K98" s="12" t="str">
        <f t="shared" si="24"/>
        <v/>
      </c>
      <c r="L98" s="60"/>
      <c r="M98" s="20" t="str">
        <f t="shared" si="32"/>
        <v/>
      </c>
      <c r="N98" s="10" t="str">
        <f t="shared" si="25"/>
        <v/>
      </c>
      <c r="O98" s="22" t="str">
        <f t="shared" si="26"/>
        <v/>
      </c>
      <c r="P98" s="63"/>
      <c r="Q98" s="21" t="str">
        <f t="shared" si="33"/>
        <v/>
      </c>
      <c r="R98" s="14" t="str">
        <f t="shared" si="27"/>
        <v/>
      </c>
      <c r="S98" s="16" t="str">
        <f t="shared" si="34"/>
        <v/>
      </c>
      <c r="T98" s="46" t="str">
        <f t="shared" si="35"/>
        <v/>
      </c>
      <c r="U98" s="67"/>
      <c r="V98" s="68"/>
      <c r="W98" s="38" t="str">
        <f t="shared" si="41"/>
        <v/>
      </c>
      <c r="X98" s="67"/>
      <c r="Y98" s="17" t="str">
        <f t="shared" si="36"/>
        <v/>
      </c>
      <c r="Z98" s="36" t="str">
        <f t="shared" si="42"/>
        <v/>
      </c>
      <c r="AA98" s="72"/>
      <c r="AB98" s="18" t="str">
        <f t="shared" si="37"/>
        <v/>
      </c>
      <c r="AC98" s="17" t="str">
        <f t="shared" si="43"/>
        <v/>
      </c>
      <c r="AD98" s="49" t="str">
        <f t="shared" si="28"/>
        <v/>
      </c>
      <c r="AE98" s="109"/>
      <c r="AF98" s="110"/>
      <c r="AG98" s="111" t="str">
        <f t="shared" si="38"/>
        <v/>
      </c>
      <c r="AH98" s="112" t="str">
        <f t="shared" si="39"/>
        <v/>
      </c>
    </row>
    <row r="99" spans="1:34" ht="15" customHeight="1" x14ac:dyDescent="0.25">
      <c r="A99" s="55"/>
      <c r="B99" s="56"/>
      <c r="C99" s="108" t="str">
        <f t="shared" si="29"/>
        <v/>
      </c>
      <c r="D99" s="9" t="str">
        <f t="shared" si="40"/>
        <v/>
      </c>
      <c r="E99" s="58"/>
      <c r="F99" s="35" t="str">
        <f t="shared" si="30"/>
        <v/>
      </c>
      <c r="G99" s="61"/>
      <c r="H99" s="62"/>
      <c r="I99" s="29" t="str">
        <f t="shared" si="23"/>
        <v/>
      </c>
      <c r="J99" s="28" t="str">
        <f t="shared" si="31"/>
        <v/>
      </c>
      <c r="K99" s="13" t="str">
        <f t="shared" si="24"/>
        <v/>
      </c>
      <c r="L99" s="62"/>
      <c r="M99" s="30" t="str">
        <f t="shared" si="32"/>
        <v/>
      </c>
      <c r="N99" s="11" t="str">
        <f t="shared" si="25"/>
        <v/>
      </c>
      <c r="O99" s="23" t="str">
        <f t="shared" si="26"/>
        <v/>
      </c>
      <c r="P99" s="64"/>
      <c r="Q99" s="31" t="str">
        <f t="shared" si="33"/>
        <v/>
      </c>
      <c r="R99" s="32" t="str">
        <f t="shared" si="27"/>
        <v/>
      </c>
      <c r="S99" s="33" t="str">
        <f t="shared" si="34"/>
        <v/>
      </c>
      <c r="T99" s="47" t="str">
        <f t="shared" si="35"/>
        <v/>
      </c>
      <c r="U99" s="69"/>
      <c r="V99" s="70"/>
      <c r="W99" s="40" t="str">
        <f t="shared" si="41"/>
        <v/>
      </c>
      <c r="X99" s="69"/>
      <c r="Y99" s="41" t="str">
        <f t="shared" si="36"/>
        <v/>
      </c>
      <c r="Z99" s="42" t="str">
        <f t="shared" si="42"/>
        <v/>
      </c>
      <c r="AA99" s="73"/>
      <c r="AB99" s="43" t="str">
        <f t="shared" si="37"/>
        <v/>
      </c>
      <c r="AC99" s="41" t="str">
        <f t="shared" si="43"/>
        <v/>
      </c>
      <c r="AD99" s="50" t="str">
        <f t="shared" si="28"/>
        <v/>
      </c>
      <c r="AE99" s="118"/>
      <c r="AF99" s="119"/>
      <c r="AG99" s="120" t="str">
        <f t="shared" si="38"/>
        <v/>
      </c>
      <c r="AH99" s="121" t="str">
        <f t="shared" si="39"/>
        <v/>
      </c>
    </row>
    <row r="100" spans="1:34" x14ac:dyDescent="0.2">
      <c r="W100" s="6"/>
    </row>
    <row r="101" spans="1:34" x14ac:dyDescent="0.2">
      <c r="W101" s="6"/>
    </row>
    <row r="102" spans="1:34" x14ac:dyDescent="0.2">
      <c r="W102" s="6"/>
    </row>
    <row r="103" spans="1:34" x14ac:dyDescent="0.2">
      <c r="W103" s="6"/>
    </row>
    <row r="104" spans="1:34" x14ac:dyDescent="0.2">
      <c r="W104" s="6"/>
    </row>
    <row r="105" spans="1:34" x14ac:dyDescent="0.2">
      <c r="W105" s="6"/>
    </row>
    <row r="106" spans="1:34" x14ac:dyDescent="0.2">
      <c r="W106" s="6"/>
    </row>
    <row r="107" spans="1:34" x14ac:dyDescent="0.2">
      <c r="W107" s="6"/>
    </row>
    <row r="108" spans="1:34" x14ac:dyDescent="0.2">
      <c r="W108" s="6"/>
    </row>
    <row r="109" spans="1:34" x14ac:dyDescent="0.2">
      <c r="W109" s="6"/>
    </row>
    <row r="110" spans="1:34" x14ac:dyDescent="0.2">
      <c r="W110" s="6"/>
    </row>
    <row r="111" spans="1:34" x14ac:dyDescent="0.2">
      <c r="W111" s="6"/>
    </row>
    <row r="112" spans="1:34" x14ac:dyDescent="0.2">
      <c r="W112" s="6"/>
    </row>
    <row r="113" spans="23:23" x14ac:dyDescent="0.2">
      <c r="W113" s="6"/>
    </row>
    <row r="114" spans="23:23" x14ac:dyDescent="0.2">
      <c r="W114" s="6"/>
    </row>
    <row r="115" spans="23:23" x14ac:dyDescent="0.2">
      <c r="W115" s="6"/>
    </row>
    <row r="116" spans="23:23" x14ac:dyDescent="0.2">
      <c r="W116" s="6"/>
    </row>
    <row r="117" spans="23:23" x14ac:dyDescent="0.2">
      <c r="W117" s="6"/>
    </row>
    <row r="118" spans="23:23" x14ac:dyDescent="0.2">
      <c r="W118" s="6"/>
    </row>
  </sheetData>
  <sheetProtection algorithmName="SHA-512" hashValue="7lu5+Jzm7K0iqNa+P38czDFaXr6M932WJpK4sqxJ4r7qjq1kzsy1XuP7K+eu5wC4WcNU4KHdu3oqRgw9lCz3Iw==" saltValue="8uRS7bXmzscnAhcJJn06Jg==" spinCount="100000" sheet="1" formatRows="0"/>
  <mergeCells count="41">
    <mergeCell ref="AD5:AD6"/>
    <mergeCell ref="AC5:AC6"/>
    <mergeCell ref="AA5:AA6"/>
    <mergeCell ref="AB5:AB6"/>
    <mergeCell ref="Z5:Z6"/>
    <mergeCell ref="T5:T6"/>
    <mergeCell ref="W5:W6"/>
    <mergeCell ref="X5:X6"/>
    <mergeCell ref="Y5:Y6"/>
    <mergeCell ref="V4:AB4"/>
    <mergeCell ref="U5:V5"/>
    <mergeCell ref="B5:B6"/>
    <mergeCell ref="A5:A6"/>
    <mergeCell ref="O5:O6"/>
    <mergeCell ref="P5:P6"/>
    <mergeCell ref="E5:E6"/>
    <mergeCell ref="D5:D6"/>
    <mergeCell ref="G5:H5"/>
    <mergeCell ref="I5:I6"/>
    <mergeCell ref="J5:J6"/>
    <mergeCell ref="N5:N6"/>
    <mergeCell ref="M5:M6"/>
    <mergeCell ref="L5:L6"/>
    <mergeCell ref="K5:K6"/>
    <mergeCell ref="F5:F6"/>
    <mergeCell ref="C5:C6"/>
    <mergeCell ref="D4:F4"/>
    <mergeCell ref="R5:R6"/>
    <mergeCell ref="G4:S4"/>
    <mergeCell ref="S5:S6"/>
    <mergeCell ref="Q5:Q6"/>
    <mergeCell ref="AE4:AH4"/>
    <mergeCell ref="AE5:AE6"/>
    <mergeCell ref="AF5:AF6"/>
    <mergeCell ref="AG5:AG6"/>
    <mergeCell ref="AH5:AH6"/>
    <mergeCell ref="A1:F1"/>
    <mergeCell ref="A2:C2"/>
    <mergeCell ref="D2:F2"/>
    <mergeCell ref="A3:C3"/>
    <mergeCell ref="D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78D1-B2D3-4814-8BA3-23DDBC352E40}">
  <dimension ref="A1:AQ100"/>
  <sheetViews>
    <sheetView zoomScale="90" zoomScaleNormal="90" workbookViewId="0">
      <selection activeCell="A8" sqref="A8"/>
    </sheetView>
  </sheetViews>
  <sheetFormatPr defaultRowHeight="15" x14ac:dyDescent="0.25"/>
  <cols>
    <col min="10" max="10" width="10.28515625" customWidth="1"/>
    <col min="14" max="14" width="2.85546875" customWidth="1"/>
    <col min="18" max="18" width="3" customWidth="1"/>
  </cols>
  <sheetData>
    <row r="1" spans="1:43" x14ac:dyDescent="0.25">
      <c r="A1" s="217" t="s">
        <v>46</v>
      </c>
      <c r="B1" s="218"/>
      <c r="C1" s="218"/>
      <c r="D1" s="218"/>
      <c r="E1" s="218"/>
      <c r="F1" s="219"/>
    </row>
    <row r="2" spans="1:43" x14ac:dyDescent="0.25">
      <c r="A2" s="220" t="s">
        <v>47</v>
      </c>
      <c r="B2" s="221"/>
      <c r="C2" s="222"/>
      <c r="D2" s="220" t="s">
        <v>48</v>
      </c>
      <c r="E2" s="221"/>
      <c r="F2" s="222"/>
    </row>
    <row r="3" spans="1:43" x14ac:dyDescent="0.25">
      <c r="A3" s="223"/>
      <c r="B3" s="224"/>
      <c r="C3" s="225"/>
      <c r="D3" s="226" t="str">
        <f>IF($A$3=0,"",(+$A$3*7.48052))</f>
        <v/>
      </c>
      <c r="E3" s="227"/>
      <c r="F3" s="228"/>
    </row>
    <row r="4" spans="1:43" ht="36" x14ac:dyDescent="0.25">
      <c r="A4" s="136"/>
      <c r="B4" s="137"/>
      <c r="C4" s="136"/>
      <c r="D4" s="256" t="s">
        <v>37</v>
      </c>
      <c r="E4" s="257"/>
      <c r="F4" s="258"/>
      <c r="G4" s="259" t="s">
        <v>34</v>
      </c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1"/>
      <c r="T4" s="289" t="s">
        <v>35</v>
      </c>
      <c r="U4" s="290"/>
      <c r="V4" s="290"/>
      <c r="W4" s="290"/>
      <c r="X4" s="290"/>
      <c r="Y4" s="290"/>
      <c r="Z4" s="290"/>
      <c r="AA4" s="290"/>
      <c r="AB4" s="290"/>
      <c r="AC4" s="229" t="s">
        <v>38</v>
      </c>
      <c r="AD4" s="230"/>
      <c r="AE4" s="230"/>
      <c r="AF4" s="231"/>
      <c r="AG4" s="142">
        <v>2</v>
      </c>
      <c r="AH4" s="78" t="s">
        <v>28</v>
      </c>
      <c r="AI4" s="138" t="s">
        <v>42</v>
      </c>
      <c r="AJ4" s="138"/>
      <c r="AK4" s="138"/>
      <c r="AL4" s="138"/>
      <c r="AM4" s="138"/>
      <c r="AN4" s="138"/>
      <c r="AO4" s="138"/>
      <c r="AP4" s="77">
        <v>50</v>
      </c>
      <c r="AQ4" s="139" t="s">
        <v>44</v>
      </c>
    </row>
    <row r="5" spans="1:43" ht="14.25" customHeight="1" x14ac:dyDescent="0.25">
      <c r="A5" s="314" t="s">
        <v>1</v>
      </c>
      <c r="B5" s="240" t="s">
        <v>0</v>
      </c>
      <c r="C5" s="242" t="s">
        <v>3</v>
      </c>
      <c r="D5" s="244" t="s">
        <v>2</v>
      </c>
      <c r="E5" s="246" t="s">
        <v>4</v>
      </c>
      <c r="F5" s="262" t="s">
        <v>14</v>
      </c>
      <c r="G5" s="264" t="s">
        <v>12</v>
      </c>
      <c r="H5" s="265"/>
      <c r="I5" s="266" t="s">
        <v>19</v>
      </c>
      <c r="J5" s="248" t="s">
        <v>18</v>
      </c>
      <c r="K5" s="268" t="s">
        <v>6</v>
      </c>
      <c r="L5" s="270" t="s">
        <v>24</v>
      </c>
      <c r="M5" s="272" t="s">
        <v>15</v>
      </c>
      <c r="N5" s="254"/>
      <c r="O5" s="268" t="s">
        <v>9</v>
      </c>
      <c r="P5" s="274" t="s">
        <v>10</v>
      </c>
      <c r="Q5" s="248" t="s">
        <v>17</v>
      </c>
      <c r="R5" s="250"/>
      <c r="S5" s="252" t="s">
        <v>16</v>
      </c>
      <c r="T5" s="292" t="s">
        <v>6</v>
      </c>
      <c r="U5" s="294" t="s">
        <v>7</v>
      </c>
      <c r="V5" s="294" t="s">
        <v>30</v>
      </c>
      <c r="W5" s="316" t="s">
        <v>31</v>
      </c>
      <c r="X5" s="294" t="s">
        <v>9</v>
      </c>
      <c r="Y5" s="280" t="s">
        <v>10</v>
      </c>
      <c r="Z5" s="140"/>
      <c r="AA5" s="318" t="s">
        <v>32</v>
      </c>
      <c r="AB5" s="320" t="s">
        <v>11</v>
      </c>
      <c r="AC5" s="232" t="s">
        <v>39</v>
      </c>
      <c r="AD5" s="234" t="s">
        <v>40</v>
      </c>
      <c r="AE5" s="234" t="s">
        <v>41</v>
      </c>
      <c r="AF5" s="236" t="s">
        <v>32</v>
      </c>
      <c r="AG5" s="300" t="s">
        <v>43</v>
      </c>
      <c r="AH5" s="307" t="s">
        <v>13</v>
      </c>
      <c r="AI5" s="307"/>
      <c r="AJ5" s="302" t="s">
        <v>6</v>
      </c>
      <c r="AK5" s="302" t="s">
        <v>7</v>
      </c>
      <c r="AL5" s="304" t="s">
        <v>8</v>
      </c>
      <c r="AM5" s="302" t="s">
        <v>9</v>
      </c>
      <c r="AN5" s="310" t="s">
        <v>10</v>
      </c>
      <c r="AO5" s="312" t="s">
        <v>20</v>
      </c>
      <c r="AP5" s="304" t="s">
        <v>11</v>
      </c>
      <c r="AQ5" s="308" t="s">
        <v>5</v>
      </c>
    </row>
    <row r="6" spans="1:43" ht="39" x14ac:dyDescent="0.25">
      <c r="A6" s="315"/>
      <c r="B6" s="241"/>
      <c r="C6" s="243"/>
      <c r="D6" s="245"/>
      <c r="E6" s="247"/>
      <c r="F6" s="263"/>
      <c r="G6" s="74" t="s">
        <v>22</v>
      </c>
      <c r="H6" s="19" t="s">
        <v>23</v>
      </c>
      <c r="I6" s="267"/>
      <c r="J6" s="249"/>
      <c r="K6" s="269"/>
      <c r="L6" s="271"/>
      <c r="M6" s="273"/>
      <c r="N6" s="255"/>
      <c r="O6" s="269"/>
      <c r="P6" s="275"/>
      <c r="Q6" s="249"/>
      <c r="R6" s="251"/>
      <c r="S6" s="253"/>
      <c r="T6" s="293"/>
      <c r="U6" s="295"/>
      <c r="V6" s="295"/>
      <c r="W6" s="317"/>
      <c r="X6" s="295"/>
      <c r="Y6" s="281"/>
      <c r="Z6" s="141" t="s">
        <v>33</v>
      </c>
      <c r="AA6" s="319"/>
      <c r="AB6" s="321"/>
      <c r="AC6" s="233"/>
      <c r="AD6" s="235"/>
      <c r="AE6" s="235"/>
      <c r="AF6" s="237"/>
      <c r="AG6" s="301"/>
      <c r="AH6" s="37" t="s">
        <v>22</v>
      </c>
      <c r="AI6" s="37" t="s">
        <v>23</v>
      </c>
      <c r="AJ6" s="303"/>
      <c r="AK6" s="303"/>
      <c r="AL6" s="305"/>
      <c r="AM6" s="303"/>
      <c r="AN6" s="311"/>
      <c r="AO6" s="313"/>
      <c r="AP6" s="305"/>
      <c r="AQ6" s="309"/>
    </row>
    <row r="7" spans="1:43" x14ac:dyDescent="0.25">
      <c r="A7" s="52" t="s">
        <v>29</v>
      </c>
      <c r="B7" s="53"/>
      <c r="C7" s="124">
        <v>1</v>
      </c>
      <c r="D7" s="125">
        <v>0</v>
      </c>
      <c r="E7" s="57"/>
      <c r="F7" s="34" t="str">
        <f>IF(E7=0,"",(E7-D7)/$C7)</f>
        <v/>
      </c>
      <c r="G7" s="59"/>
      <c r="H7" s="60"/>
      <c r="I7" s="26" t="str">
        <f>IF(H7=0,"",1440/(G7+H7))</f>
        <v/>
      </c>
      <c r="J7" s="27" t="str">
        <f>IF(H7=0,"",I7*G7)</f>
        <v/>
      </c>
      <c r="K7" s="126">
        <v>0</v>
      </c>
      <c r="L7" s="60"/>
      <c r="M7" s="20" t="str">
        <f>IF(L7=0,"",+(L7-K7)/$C7)</f>
        <v/>
      </c>
      <c r="N7" s="10" t="str">
        <f>IF(M7&gt;I7,"!!!","")</f>
        <v/>
      </c>
      <c r="O7" s="75">
        <v>0</v>
      </c>
      <c r="P7" s="63"/>
      <c r="Q7" s="20" t="str">
        <f>IF(P7=0,"",+(P7-O7)/$C7)</f>
        <v/>
      </c>
      <c r="R7" s="14" t="str">
        <f>IF(Q7&gt;J7,"!!!","")</f>
        <v/>
      </c>
      <c r="S7" s="16" t="str">
        <f>IF(P7=0,"",((P7-O7)*60)/(L7-K7))</f>
        <v/>
      </c>
      <c r="T7" s="106">
        <v>0</v>
      </c>
      <c r="U7" s="83"/>
      <c r="V7" s="84" t="str">
        <f t="shared" ref="V7:V12" si="0">IF(U7=0,"",(U7-T7))</f>
        <v/>
      </c>
      <c r="W7" s="85" t="str">
        <f>IF(U7=0,"",$V7/$C7)</f>
        <v/>
      </c>
      <c r="X7" s="107">
        <v>0</v>
      </c>
      <c r="Y7" s="86"/>
      <c r="Z7" s="76" t="str">
        <f t="shared" ref="Z7:Z11" si="1">IF(Y7=0,"",(Y7-X7))</f>
        <v/>
      </c>
      <c r="AA7" s="87" t="str">
        <f>IF(Y7=0,"",Z7*60/$C7)</f>
        <v/>
      </c>
      <c r="AB7" s="87" t="str">
        <f t="shared" ref="AB7:AB38" si="2">IF(Y7=0,"",((Z7)*60)/(V7))</f>
        <v/>
      </c>
      <c r="AC7" s="109"/>
      <c r="AD7" s="110"/>
      <c r="AE7" s="111" t="str">
        <f t="shared" ref="AE7:AE38" si="3">IF(AC7=0,"",M7/AC7)</f>
        <v/>
      </c>
      <c r="AF7" s="112" t="str">
        <f>IF(AD7=0,"",(AD7/60)*AE7)</f>
        <v/>
      </c>
      <c r="AG7" s="46" t="str">
        <f t="shared" ref="AG7:AG38" si="4">IF($E7=0,"",($F7*$AG$4))</f>
        <v/>
      </c>
      <c r="AH7" s="113" t="s">
        <v>29</v>
      </c>
      <c r="AI7" s="114" t="s">
        <v>29</v>
      </c>
      <c r="AJ7" s="127">
        <v>0</v>
      </c>
      <c r="AK7" s="115"/>
      <c r="AL7" s="116" t="str">
        <f>IF(AK7=0,"",(AK7-AJ7)/$C7)</f>
        <v/>
      </c>
      <c r="AM7" s="128">
        <v>0</v>
      </c>
      <c r="AN7" s="113"/>
      <c r="AO7" s="18" t="str">
        <f>IF(AN7=0,"",((AN7-AM7)/$C7)*60)</f>
        <v/>
      </c>
      <c r="AP7" s="116" t="str">
        <f t="shared" ref="AP7:AP70" si="5">IF(AN7=0,"",((AN7-AM7)*60)/(AK7-AJ7))</f>
        <v/>
      </c>
      <c r="AQ7" s="117" t="str">
        <f>IF(AN7=0,"",AO7*$AP$4)</f>
        <v/>
      </c>
    </row>
    <row r="8" spans="1:43" x14ac:dyDescent="0.25">
      <c r="A8" s="52"/>
      <c r="B8" s="53"/>
      <c r="C8" s="51" t="str">
        <f>IF(B8=0,"",(DATEDIF(B7,B8,"D")))</f>
        <v/>
      </c>
      <c r="D8" s="8" t="str">
        <f>IF(E8=0,"",E7)</f>
        <v/>
      </c>
      <c r="E8" s="57"/>
      <c r="F8" s="34" t="str">
        <f t="shared" ref="F8:F71" si="6">IF(E8=0,"",(E8-D8)/$C8)</f>
        <v/>
      </c>
      <c r="G8" s="59"/>
      <c r="H8" s="60"/>
      <c r="I8" s="26" t="str">
        <f t="shared" ref="I8:I71" si="7">IF(H8=0,"",1440/(G8+H8))</f>
        <v/>
      </c>
      <c r="J8" s="27" t="str">
        <f>IF(H8=0,"",I8*G8)</f>
        <v/>
      </c>
      <c r="K8" s="12" t="str">
        <f t="shared" ref="K8:K71" si="8">IF(L8=0,"",L7)</f>
        <v/>
      </c>
      <c r="L8" s="60"/>
      <c r="M8" s="20" t="str">
        <f t="shared" ref="M8:M71" si="9">IF(L8=0,"",+(L8-K8)/$C8)</f>
        <v/>
      </c>
      <c r="N8" s="10" t="str">
        <f t="shared" ref="N8:N71" si="10">IF(M8&gt;I8,"!!!","")</f>
        <v/>
      </c>
      <c r="O8" s="22" t="str">
        <f t="shared" ref="O8:O71" si="11">IF(P8=0,"",P7)</f>
        <v/>
      </c>
      <c r="P8" s="63"/>
      <c r="Q8" s="20" t="str">
        <f t="shared" ref="Q8:Q71" si="12">IF(P8=0,"",+(P8-O8)/$C8)</f>
        <v/>
      </c>
      <c r="R8" s="14" t="str">
        <f t="shared" ref="R8:R71" si="13">IF(Q8&gt;J8,"!!!","")</f>
        <v/>
      </c>
      <c r="S8" s="16" t="str">
        <f>IF(P8=0,"",((P8-O8)*60)/(L8-K8))</f>
        <v/>
      </c>
      <c r="T8" s="88" t="str">
        <f t="shared" ref="T8:T71" si="14">IF(U8=0,"",U7)</f>
        <v/>
      </c>
      <c r="U8" s="83"/>
      <c r="V8" s="84" t="str">
        <f t="shared" si="0"/>
        <v/>
      </c>
      <c r="W8" s="85" t="str">
        <f t="shared" ref="W8:W71" si="15">IF(U8=0,"",$V8/$C8)</f>
        <v/>
      </c>
      <c r="X8" s="76" t="str">
        <f>IF(Y8=0,"",Y7)</f>
        <v/>
      </c>
      <c r="Y8" s="86"/>
      <c r="Z8" s="76" t="str">
        <f t="shared" si="1"/>
        <v/>
      </c>
      <c r="AA8" s="87" t="str">
        <f t="shared" ref="AA8:AA71" si="16">IF(Y8=0,"",Z8*60/$C8)</f>
        <v/>
      </c>
      <c r="AB8" s="87" t="str">
        <f t="shared" si="2"/>
        <v/>
      </c>
      <c r="AC8" s="109"/>
      <c r="AD8" s="110"/>
      <c r="AE8" s="111" t="str">
        <f t="shared" si="3"/>
        <v/>
      </c>
      <c r="AF8" s="112" t="str">
        <f t="shared" ref="AF8:AF71" si="17">IF(AD8=0,"",(AD8/60)*AE8)</f>
        <v/>
      </c>
      <c r="AG8" s="46" t="str">
        <f t="shared" si="4"/>
        <v/>
      </c>
      <c r="AH8" s="65" t="s">
        <v>29</v>
      </c>
      <c r="AI8" s="66" t="s">
        <v>29</v>
      </c>
      <c r="AJ8" s="38" t="str">
        <f>IF(AK8=0,"",AK7)</f>
        <v/>
      </c>
      <c r="AK8" s="71"/>
      <c r="AL8" s="17" t="str">
        <f t="shared" ref="AL8:AL71" si="18">IF(AK8=0,"",(AK8-AJ8)/$C8)</f>
        <v/>
      </c>
      <c r="AM8" s="36" t="str">
        <f>IF(AN8=0,"",AN7)</f>
        <v/>
      </c>
      <c r="AN8" s="65"/>
      <c r="AO8" s="18" t="str">
        <f t="shared" ref="AO8:AO71" si="19">IF(AN8=0,"",((AN8-AM8)/$C8)*60)</f>
        <v/>
      </c>
      <c r="AP8" s="17" t="str">
        <f t="shared" si="5"/>
        <v/>
      </c>
      <c r="AQ8" s="49" t="str">
        <f t="shared" ref="AQ8:AQ71" si="20">IF(AN8=0,"",AO8*$AP$4)</f>
        <v/>
      </c>
    </row>
    <row r="9" spans="1:43" x14ac:dyDescent="0.25">
      <c r="A9" s="52"/>
      <c r="B9" s="53"/>
      <c r="C9" s="51" t="str">
        <f t="shared" ref="C9:C72" si="21">IF(B9=0,"",(DATEDIF(B8,B9,"D")))</f>
        <v/>
      </c>
      <c r="D9" s="8" t="str">
        <f>IF(E9=0,"",E8)</f>
        <v/>
      </c>
      <c r="E9" s="57"/>
      <c r="F9" s="34" t="str">
        <f t="shared" si="6"/>
        <v/>
      </c>
      <c r="G9" s="59"/>
      <c r="H9" s="60"/>
      <c r="I9" s="26" t="str">
        <f t="shared" si="7"/>
        <v/>
      </c>
      <c r="J9" s="27" t="str">
        <f t="shared" ref="J9:J72" si="22">IF(H9=0,"",I9*G9)</f>
        <v/>
      </c>
      <c r="K9" s="12" t="str">
        <f t="shared" si="8"/>
        <v/>
      </c>
      <c r="L9" s="60"/>
      <c r="M9" s="20" t="str">
        <f t="shared" si="9"/>
        <v/>
      </c>
      <c r="N9" s="10" t="str">
        <f t="shared" si="10"/>
        <v/>
      </c>
      <c r="O9" s="22" t="str">
        <f t="shared" si="11"/>
        <v/>
      </c>
      <c r="P9" s="63"/>
      <c r="Q9" s="20" t="str">
        <f t="shared" si="12"/>
        <v/>
      </c>
      <c r="R9" s="14" t="str">
        <f t="shared" si="13"/>
        <v/>
      </c>
      <c r="S9" s="16" t="str">
        <f t="shared" ref="S9:S72" si="23">IF(P9=0,"",((P9-O9)*60)/(L9-K9))</f>
        <v/>
      </c>
      <c r="T9" s="88" t="str">
        <f t="shared" si="14"/>
        <v/>
      </c>
      <c r="U9" s="83"/>
      <c r="V9" s="84" t="str">
        <f t="shared" si="0"/>
        <v/>
      </c>
      <c r="W9" s="85" t="str">
        <f t="shared" si="15"/>
        <v/>
      </c>
      <c r="X9" s="76" t="str">
        <f>IF(Y9=0,"",Y8)</f>
        <v/>
      </c>
      <c r="Y9" s="86"/>
      <c r="Z9" s="76" t="str">
        <f t="shared" si="1"/>
        <v/>
      </c>
      <c r="AA9" s="87" t="str">
        <f t="shared" si="16"/>
        <v/>
      </c>
      <c r="AB9" s="87" t="str">
        <f t="shared" si="2"/>
        <v/>
      </c>
      <c r="AC9" s="109"/>
      <c r="AD9" s="110"/>
      <c r="AE9" s="111" t="str">
        <f t="shared" si="3"/>
        <v/>
      </c>
      <c r="AF9" s="112" t="str">
        <f t="shared" si="17"/>
        <v/>
      </c>
      <c r="AG9" s="46" t="str">
        <f t="shared" si="4"/>
        <v/>
      </c>
      <c r="AH9" s="65" t="s">
        <v>29</v>
      </c>
      <c r="AI9" s="66" t="s">
        <v>29</v>
      </c>
      <c r="AJ9" s="38" t="str">
        <f>IF(AK9=0,"",AK8)</f>
        <v/>
      </c>
      <c r="AK9" s="71"/>
      <c r="AL9" s="17" t="str">
        <f t="shared" si="18"/>
        <v/>
      </c>
      <c r="AM9" s="36" t="str">
        <f>IF(AN9=0,"",AN8)</f>
        <v/>
      </c>
      <c r="AN9" s="65"/>
      <c r="AO9" s="18" t="str">
        <f t="shared" si="19"/>
        <v/>
      </c>
      <c r="AP9" s="17" t="str">
        <f t="shared" si="5"/>
        <v/>
      </c>
      <c r="AQ9" s="49" t="str">
        <f t="shared" si="20"/>
        <v/>
      </c>
    </row>
    <row r="10" spans="1:43" x14ac:dyDescent="0.25">
      <c r="A10" s="52"/>
      <c r="B10" s="53"/>
      <c r="C10" s="51" t="str">
        <f t="shared" si="21"/>
        <v/>
      </c>
      <c r="D10" s="8" t="str">
        <f t="shared" ref="D10:D73" si="24">IF(E10=0,"",E9)</f>
        <v/>
      </c>
      <c r="E10" s="57"/>
      <c r="F10" s="34" t="str">
        <f t="shared" si="6"/>
        <v/>
      </c>
      <c r="G10" s="59"/>
      <c r="H10" s="60"/>
      <c r="I10" s="26" t="str">
        <f t="shared" si="7"/>
        <v/>
      </c>
      <c r="J10" s="27" t="str">
        <f t="shared" si="22"/>
        <v/>
      </c>
      <c r="K10" s="12" t="str">
        <f t="shared" si="8"/>
        <v/>
      </c>
      <c r="L10" s="60"/>
      <c r="M10" s="20" t="str">
        <f t="shared" si="9"/>
        <v/>
      </c>
      <c r="N10" s="10" t="str">
        <f t="shared" si="10"/>
        <v/>
      </c>
      <c r="O10" s="22" t="str">
        <f t="shared" si="11"/>
        <v/>
      </c>
      <c r="P10" s="63"/>
      <c r="Q10" s="20" t="str">
        <f t="shared" si="12"/>
        <v/>
      </c>
      <c r="R10" s="14" t="str">
        <f t="shared" si="13"/>
        <v/>
      </c>
      <c r="S10" s="16" t="str">
        <f t="shared" si="23"/>
        <v/>
      </c>
      <c r="T10" s="88" t="str">
        <f t="shared" si="14"/>
        <v/>
      </c>
      <c r="U10" s="83"/>
      <c r="V10" s="84" t="str">
        <f t="shared" si="0"/>
        <v/>
      </c>
      <c r="W10" s="85" t="str">
        <f t="shared" si="15"/>
        <v/>
      </c>
      <c r="X10" s="76" t="str">
        <f>IF(Y10=0,"",Y9)</f>
        <v/>
      </c>
      <c r="Y10" s="86"/>
      <c r="Z10" s="76" t="str">
        <f t="shared" si="1"/>
        <v/>
      </c>
      <c r="AA10" s="87" t="str">
        <f t="shared" si="16"/>
        <v/>
      </c>
      <c r="AB10" s="87" t="str">
        <f t="shared" si="2"/>
        <v/>
      </c>
      <c r="AC10" s="109"/>
      <c r="AD10" s="110"/>
      <c r="AE10" s="111" t="str">
        <f t="shared" si="3"/>
        <v/>
      </c>
      <c r="AF10" s="112" t="str">
        <f t="shared" si="17"/>
        <v/>
      </c>
      <c r="AG10" s="46" t="str">
        <f t="shared" si="4"/>
        <v/>
      </c>
      <c r="AH10" s="65" t="s">
        <v>29</v>
      </c>
      <c r="AI10" s="66" t="s">
        <v>29</v>
      </c>
      <c r="AJ10" s="38" t="str">
        <f>IF(AK10=0,"",AK9)</f>
        <v/>
      </c>
      <c r="AK10" s="71"/>
      <c r="AL10" s="17" t="str">
        <f t="shared" si="18"/>
        <v/>
      </c>
      <c r="AM10" s="36" t="str">
        <f>IF(AN10=0,"",AN9)</f>
        <v/>
      </c>
      <c r="AN10" s="65"/>
      <c r="AO10" s="18" t="str">
        <f t="shared" si="19"/>
        <v/>
      </c>
      <c r="AP10" s="17" t="str">
        <f t="shared" si="5"/>
        <v/>
      </c>
      <c r="AQ10" s="49" t="str">
        <f t="shared" si="20"/>
        <v/>
      </c>
    </row>
    <row r="11" spans="1:43" x14ac:dyDescent="0.25">
      <c r="A11" s="52"/>
      <c r="B11" s="53"/>
      <c r="C11" s="51" t="str">
        <f t="shared" si="21"/>
        <v/>
      </c>
      <c r="D11" s="8" t="str">
        <f t="shared" si="24"/>
        <v/>
      </c>
      <c r="E11" s="57"/>
      <c r="F11" s="34" t="str">
        <f t="shared" si="6"/>
        <v/>
      </c>
      <c r="G11" s="59"/>
      <c r="H11" s="60"/>
      <c r="I11" s="26" t="str">
        <f t="shared" si="7"/>
        <v/>
      </c>
      <c r="J11" s="27" t="str">
        <f t="shared" si="22"/>
        <v/>
      </c>
      <c r="K11" s="12" t="str">
        <f t="shared" si="8"/>
        <v/>
      </c>
      <c r="L11" s="60"/>
      <c r="M11" s="20" t="str">
        <f t="shared" si="9"/>
        <v/>
      </c>
      <c r="N11" s="10" t="str">
        <f t="shared" si="10"/>
        <v/>
      </c>
      <c r="O11" s="22" t="str">
        <f t="shared" si="11"/>
        <v/>
      </c>
      <c r="P11" s="63"/>
      <c r="Q11" s="20" t="str">
        <f t="shared" si="12"/>
        <v/>
      </c>
      <c r="R11" s="14" t="str">
        <f t="shared" si="13"/>
        <v/>
      </c>
      <c r="S11" s="16" t="str">
        <f t="shared" si="23"/>
        <v/>
      </c>
      <c r="T11" s="88" t="str">
        <f t="shared" si="14"/>
        <v/>
      </c>
      <c r="U11" s="83"/>
      <c r="V11" s="84" t="str">
        <f t="shared" si="0"/>
        <v/>
      </c>
      <c r="W11" s="85" t="str">
        <f t="shared" si="15"/>
        <v/>
      </c>
      <c r="X11" s="76" t="str">
        <f>IF(Y11=0,"",Y10)</f>
        <v/>
      </c>
      <c r="Y11" s="86"/>
      <c r="Z11" s="76" t="str">
        <f t="shared" si="1"/>
        <v/>
      </c>
      <c r="AA11" s="87" t="str">
        <f t="shared" si="16"/>
        <v/>
      </c>
      <c r="AB11" s="87" t="str">
        <f t="shared" si="2"/>
        <v/>
      </c>
      <c r="AC11" s="109"/>
      <c r="AD11" s="110"/>
      <c r="AE11" s="111" t="str">
        <f t="shared" si="3"/>
        <v/>
      </c>
      <c r="AF11" s="112" t="str">
        <f t="shared" si="17"/>
        <v/>
      </c>
      <c r="AG11" s="46" t="str">
        <f t="shared" si="4"/>
        <v/>
      </c>
      <c r="AH11" s="65" t="s">
        <v>29</v>
      </c>
      <c r="AI11" s="66" t="s">
        <v>29</v>
      </c>
      <c r="AJ11" s="38" t="str">
        <f>IF(AK11=0,"",AK10)</f>
        <v/>
      </c>
      <c r="AK11" s="71"/>
      <c r="AL11" s="17" t="str">
        <f t="shared" si="18"/>
        <v/>
      </c>
      <c r="AM11" s="36" t="str">
        <f>IF(AN11=0,"",AN10)</f>
        <v/>
      </c>
      <c r="AN11" s="65"/>
      <c r="AO11" s="18" t="str">
        <f t="shared" si="19"/>
        <v/>
      </c>
      <c r="AP11" s="17" t="str">
        <f t="shared" si="5"/>
        <v/>
      </c>
      <c r="AQ11" s="49" t="str">
        <f t="shared" si="20"/>
        <v/>
      </c>
    </row>
    <row r="12" spans="1:43" x14ac:dyDescent="0.25">
      <c r="A12" s="52"/>
      <c r="B12" s="53"/>
      <c r="C12" s="51" t="str">
        <f t="shared" si="21"/>
        <v/>
      </c>
      <c r="D12" s="8" t="str">
        <f t="shared" si="24"/>
        <v/>
      </c>
      <c r="E12" s="57"/>
      <c r="F12" s="34" t="str">
        <f t="shared" si="6"/>
        <v/>
      </c>
      <c r="G12" s="59"/>
      <c r="H12" s="60"/>
      <c r="I12" s="26" t="str">
        <f t="shared" si="7"/>
        <v/>
      </c>
      <c r="J12" s="27" t="str">
        <f t="shared" si="22"/>
        <v/>
      </c>
      <c r="K12" s="12" t="str">
        <f t="shared" si="8"/>
        <v/>
      </c>
      <c r="L12" s="60"/>
      <c r="M12" s="20" t="str">
        <f t="shared" si="9"/>
        <v/>
      </c>
      <c r="N12" s="10" t="str">
        <f t="shared" si="10"/>
        <v/>
      </c>
      <c r="O12" s="22" t="str">
        <f>IF(P12=0,"",P11)</f>
        <v/>
      </c>
      <c r="P12" s="63"/>
      <c r="Q12" s="20" t="str">
        <f t="shared" si="12"/>
        <v/>
      </c>
      <c r="R12" s="14" t="str">
        <f t="shared" si="13"/>
        <v/>
      </c>
      <c r="S12" s="16" t="str">
        <f t="shared" si="23"/>
        <v/>
      </c>
      <c r="T12" s="88" t="str">
        <f t="shared" si="14"/>
        <v/>
      </c>
      <c r="U12" s="83"/>
      <c r="V12" s="84" t="str">
        <f t="shared" si="0"/>
        <v/>
      </c>
      <c r="W12" s="85" t="str">
        <f t="shared" si="15"/>
        <v/>
      </c>
      <c r="X12" s="76" t="str">
        <f>IF(Y12=0,"",Y11)</f>
        <v/>
      </c>
      <c r="Y12" s="86"/>
      <c r="Z12" s="76" t="str">
        <f>IF(Y12=0,"",(Y12-X12))</f>
        <v/>
      </c>
      <c r="AA12" s="87" t="str">
        <f t="shared" si="16"/>
        <v/>
      </c>
      <c r="AB12" s="87" t="str">
        <f t="shared" si="2"/>
        <v/>
      </c>
      <c r="AC12" s="109"/>
      <c r="AD12" s="110"/>
      <c r="AE12" s="111" t="str">
        <f t="shared" si="3"/>
        <v/>
      </c>
      <c r="AF12" s="112" t="str">
        <f t="shared" si="17"/>
        <v/>
      </c>
      <c r="AG12" s="46" t="str">
        <f t="shared" si="4"/>
        <v/>
      </c>
      <c r="AH12" s="65" t="s">
        <v>29</v>
      </c>
      <c r="AI12" s="66" t="s">
        <v>29</v>
      </c>
      <c r="AJ12" s="38" t="str">
        <f>IF(AK12=0,"",AK11)</f>
        <v/>
      </c>
      <c r="AK12" s="71"/>
      <c r="AL12" s="17" t="str">
        <f t="shared" si="18"/>
        <v/>
      </c>
      <c r="AM12" s="36" t="str">
        <f>IF(AN12=0,"",AN11)</f>
        <v/>
      </c>
      <c r="AN12" s="65"/>
      <c r="AO12" s="18" t="str">
        <f t="shared" si="19"/>
        <v/>
      </c>
      <c r="AP12" s="17" t="str">
        <f t="shared" si="5"/>
        <v/>
      </c>
      <c r="AQ12" s="49" t="str">
        <f t="shared" si="20"/>
        <v/>
      </c>
    </row>
    <row r="13" spans="1:43" x14ac:dyDescent="0.25">
      <c r="A13" s="52"/>
      <c r="B13" s="54"/>
      <c r="C13" s="51" t="str">
        <f t="shared" si="21"/>
        <v/>
      </c>
      <c r="D13" s="8" t="str">
        <f t="shared" si="24"/>
        <v/>
      </c>
      <c r="E13" s="57"/>
      <c r="F13" s="34" t="str">
        <f t="shared" si="6"/>
        <v/>
      </c>
      <c r="G13" s="59"/>
      <c r="H13" s="60"/>
      <c r="I13" s="26" t="str">
        <f t="shared" si="7"/>
        <v/>
      </c>
      <c r="J13" s="27" t="str">
        <f t="shared" si="22"/>
        <v/>
      </c>
      <c r="K13" s="12" t="str">
        <f t="shared" si="8"/>
        <v/>
      </c>
      <c r="L13" s="60"/>
      <c r="M13" s="20" t="str">
        <f t="shared" si="9"/>
        <v/>
      </c>
      <c r="N13" s="10" t="str">
        <f t="shared" si="10"/>
        <v/>
      </c>
      <c r="O13" s="22" t="str">
        <f t="shared" si="11"/>
        <v/>
      </c>
      <c r="P13" s="63"/>
      <c r="Q13" s="20" t="str">
        <f t="shared" si="12"/>
        <v/>
      </c>
      <c r="R13" s="14" t="str">
        <f t="shared" si="13"/>
        <v/>
      </c>
      <c r="S13" s="16" t="str">
        <f t="shared" si="23"/>
        <v/>
      </c>
      <c r="T13" s="88" t="str">
        <f t="shared" si="14"/>
        <v/>
      </c>
      <c r="U13" s="83"/>
      <c r="V13" s="84" t="str">
        <f>IF(U13=0,"",(U13-T13))</f>
        <v/>
      </c>
      <c r="W13" s="85" t="str">
        <f t="shared" si="15"/>
        <v/>
      </c>
      <c r="X13" s="76" t="str">
        <f t="shared" ref="X13:X76" si="25">IF(Y13=0,"",Y12)</f>
        <v/>
      </c>
      <c r="Y13" s="86"/>
      <c r="Z13" s="76" t="str">
        <f>IF(Y13=0,"",(Y13-X13))</f>
        <v/>
      </c>
      <c r="AA13" s="87" t="str">
        <f t="shared" si="16"/>
        <v/>
      </c>
      <c r="AB13" s="87" t="str">
        <f t="shared" si="2"/>
        <v/>
      </c>
      <c r="AC13" s="109"/>
      <c r="AD13" s="110"/>
      <c r="AE13" s="111" t="str">
        <f t="shared" si="3"/>
        <v/>
      </c>
      <c r="AF13" s="112" t="str">
        <f t="shared" si="17"/>
        <v/>
      </c>
      <c r="AG13" s="46" t="str">
        <f t="shared" si="4"/>
        <v/>
      </c>
      <c r="AH13" s="67" t="s">
        <v>29</v>
      </c>
      <c r="AI13" s="68" t="s">
        <v>29</v>
      </c>
      <c r="AJ13" s="38" t="str">
        <f t="shared" ref="AJ13:AJ76" si="26">IF(AK13=0,"",AK12)</f>
        <v/>
      </c>
      <c r="AK13" s="71"/>
      <c r="AL13" s="17" t="str">
        <f t="shared" si="18"/>
        <v/>
      </c>
      <c r="AM13" s="36" t="str">
        <f t="shared" ref="AM13:AM76" si="27">IF(AN13=0,"",AN12)</f>
        <v/>
      </c>
      <c r="AN13" s="72"/>
      <c r="AO13" s="18" t="str">
        <f t="shared" si="19"/>
        <v/>
      </c>
      <c r="AP13" s="17" t="str">
        <f t="shared" si="5"/>
        <v/>
      </c>
      <c r="AQ13" s="49" t="str">
        <f t="shared" si="20"/>
        <v/>
      </c>
    </row>
    <row r="14" spans="1:43" x14ac:dyDescent="0.25">
      <c r="A14" s="52"/>
      <c r="B14" s="53"/>
      <c r="C14" s="51" t="str">
        <f t="shared" si="21"/>
        <v/>
      </c>
      <c r="D14" s="8" t="str">
        <f t="shared" si="24"/>
        <v/>
      </c>
      <c r="E14" s="57"/>
      <c r="F14" s="34" t="str">
        <f t="shared" si="6"/>
        <v/>
      </c>
      <c r="G14" s="59"/>
      <c r="H14" s="60"/>
      <c r="I14" s="26" t="str">
        <f t="shared" si="7"/>
        <v/>
      </c>
      <c r="J14" s="27" t="str">
        <f t="shared" si="22"/>
        <v/>
      </c>
      <c r="K14" s="12" t="str">
        <f t="shared" si="8"/>
        <v/>
      </c>
      <c r="L14" s="60"/>
      <c r="M14" s="20" t="str">
        <f t="shared" si="9"/>
        <v/>
      </c>
      <c r="N14" s="10" t="str">
        <f t="shared" si="10"/>
        <v/>
      </c>
      <c r="O14" s="22" t="str">
        <f t="shared" si="11"/>
        <v/>
      </c>
      <c r="P14" s="63"/>
      <c r="Q14" s="20" t="str">
        <f t="shared" si="12"/>
        <v/>
      </c>
      <c r="R14" s="14" t="str">
        <f t="shared" si="13"/>
        <v/>
      </c>
      <c r="S14" s="16" t="str">
        <f t="shared" si="23"/>
        <v/>
      </c>
      <c r="T14" s="88" t="str">
        <f t="shared" si="14"/>
        <v/>
      </c>
      <c r="U14" s="83"/>
      <c r="V14" s="84" t="str">
        <f t="shared" ref="V14:V77" si="28">IF(U14=0,"",(U14-T14))</f>
        <v/>
      </c>
      <c r="W14" s="85" t="str">
        <f t="shared" si="15"/>
        <v/>
      </c>
      <c r="X14" s="76" t="str">
        <f t="shared" si="25"/>
        <v/>
      </c>
      <c r="Y14" s="86"/>
      <c r="Z14" s="76" t="str">
        <f t="shared" ref="Z14:Z77" si="29">IF(Y14=0,"",(Y14-X14))</f>
        <v/>
      </c>
      <c r="AA14" s="87" t="str">
        <f t="shared" si="16"/>
        <v/>
      </c>
      <c r="AB14" s="87" t="str">
        <f t="shared" si="2"/>
        <v/>
      </c>
      <c r="AC14" s="109"/>
      <c r="AD14" s="110"/>
      <c r="AE14" s="111" t="str">
        <f t="shared" si="3"/>
        <v/>
      </c>
      <c r="AF14" s="112" t="str">
        <f t="shared" si="17"/>
        <v/>
      </c>
      <c r="AG14" s="46" t="str">
        <f t="shared" si="4"/>
        <v/>
      </c>
      <c r="AH14" s="67" t="s">
        <v>29</v>
      </c>
      <c r="AI14" s="68" t="s">
        <v>29</v>
      </c>
      <c r="AJ14" s="38" t="str">
        <f t="shared" si="26"/>
        <v/>
      </c>
      <c r="AK14" s="67"/>
      <c r="AL14" s="17" t="str">
        <f t="shared" si="18"/>
        <v/>
      </c>
      <c r="AM14" s="36" t="str">
        <f t="shared" si="27"/>
        <v/>
      </c>
      <c r="AN14" s="72"/>
      <c r="AO14" s="18" t="str">
        <f t="shared" si="19"/>
        <v/>
      </c>
      <c r="AP14" s="17" t="str">
        <f t="shared" si="5"/>
        <v/>
      </c>
      <c r="AQ14" s="49" t="str">
        <f t="shared" si="20"/>
        <v/>
      </c>
    </row>
    <row r="15" spans="1:43" x14ac:dyDescent="0.25">
      <c r="A15" s="52"/>
      <c r="B15" s="53"/>
      <c r="C15" s="51" t="str">
        <f t="shared" si="21"/>
        <v/>
      </c>
      <c r="D15" s="8" t="str">
        <f t="shared" si="24"/>
        <v/>
      </c>
      <c r="E15" s="57"/>
      <c r="F15" s="34" t="str">
        <f t="shared" si="6"/>
        <v/>
      </c>
      <c r="G15" s="59"/>
      <c r="H15" s="60"/>
      <c r="I15" s="26" t="str">
        <f t="shared" si="7"/>
        <v/>
      </c>
      <c r="J15" s="27" t="str">
        <f t="shared" si="22"/>
        <v/>
      </c>
      <c r="K15" s="12" t="str">
        <f t="shared" si="8"/>
        <v/>
      </c>
      <c r="L15" s="60"/>
      <c r="M15" s="20" t="str">
        <f t="shared" si="9"/>
        <v/>
      </c>
      <c r="N15" s="10" t="str">
        <f t="shared" si="10"/>
        <v/>
      </c>
      <c r="O15" s="22" t="str">
        <f t="shared" si="11"/>
        <v/>
      </c>
      <c r="P15" s="63"/>
      <c r="Q15" s="20" t="str">
        <f t="shared" si="12"/>
        <v/>
      </c>
      <c r="R15" s="14" t="str">
        <f t="shared" si="13"/>
        <v/>
      </c>
      <c r="S15" s="16" t="str">
        <f t="shared" si="23"/>
        <v/>
      </c>
      <c r="T15" s="88" t="str">
        <f t="shared" si="14"/>
        <v/>
      </c>
      <c r="U15" s="83"/>
      <c r="V15" s="84" t="str">
        <f t="shared" si="28"/>
        <v/>
      </c>
      <c r="W15" s="85" t="str">
        <f t="shared" si="15"/>
        <v/>
      </c>
      <c r="X15" s="76" t="str">
        <f t="shared" si="25"/>
        <v/>
      </c>
      <c r="Y15" s="86"/>
      <c r="Z15" s="76" t="str">
        <f t="shared" si="29"/>
        <v/>
      </c>
      <c r="AA15" s="87" t="str">
        <f t="shared" si="16"/>
        <v/>
      </c>
      <c r="AB15" s="87" t="str">
        <f t="shared" si="2"/>
        <v/>
      </c>
      <c r="AC15" s="109"/>
      <c r="AD15" s="110"/>
      <c r="AE15" s="111" t="str">
        <f t="shared" si="3"/>
        <v/>
      </c>
      <c r="AF15" s="112" t="str">
        <f t="shared" si="17"/>
        <v/>
      </c>
      <c r="AG15" s="46" t="str">
        <f t="shared" si="4"/>
        <v/>
      </c>
      <c r="AH15" s="67" t="s">
        <v>29</v>
      </c>
      <c r="AI15" s="68" t="s">
        <v>29</v>
      </c>
      <c r="AJ15" s="38" t="str">
        <f t="shared" si="26"/>
        <v/>
      </c>
      <c r="AK15" s="67"/>
      <c r="AL15" s="17" t="str">
        <f t="shared" si="18"/>
        <v/>
      </c>
      <c r="AM15" s="36" t="str">
        <f t="shared" si="27"/>
        <v/>
      </c>
      <c r="AN15" s="72"/>
      <c r="AO15" s="18" t="str">
        <f t="shared" si="19"/>
        <v/>
      </c>
      <c r="AP15" s="17" t="str">
        <f t="shared" si="5"/>
        <v/>
      </c>
      <c r="AQ15" s="49" t="str">
        <f t="shared" si="20"/>
        <v/>
      </c>
    </row>
    <row r="16" spans="1:43" x14ac:dyDescent="0.25">
      <c r="A16" s="52"/>
      <c r="B16" s="53"/>
      <c r="C16" s="51" t="str">
        <f t="shared" si="21"/>
        <v/>
      </c>
      <c r="D16" s="8" t="str">
        <f t="shared" si="24"/>
        <v/>
      </c>
      <c r="E16" s="57"/>
      <c r="F16" s="34" t="str">
        <f t="shared" si="6"/>
        <v/>
      </c>
      <c r="G16" s="59"/>
      <c r="H16" s="60"/>
      <c r="I16" s="26" t="str">
        <f t="shared" si="7"/>
        <v/>
      </c>
      <c r="J16" s="27" t="str">
        <f t="shared" si="22"/>
        <v/>
      </c>
      <c r="K16" s="12" t="str">
        <f t="shared" si="8"/>
        <v/>
      </c>
      <c r="L16" s="60"/>
      <c r="M16" s="20" t="str">
        <f t="shared" si="9"/>
        <v/>
      </c>
      <c r="N16" s="10" t="str">
        <f t="shared" si="10"/>
        <v/>
      </c>
      <c r="O16" s="22" t="str">
        <f t="shared" si="11"/>
        <v/>
      </c>
      <c r="P16" s="63"/>
      <c r="Q16" s="20" t="str">
        <f t="shared" si="12"/>
        <v/>
      </c>
      <c r="R16" s="14" t="str">
        <f t="shared" si="13"/>
        <v/>
      </c>
      <c r="S16" s="16" t="str">
        <f t="shared" si="23"/>
        <v/>
      </c>
      <c r="T16" s="88" t="str">
        <f t="shared" si="14"/>
        <v/>
      </c>
      <c r="U16" s="83"/>
      <c r="V16" s="84" t="str">
        <f t="shared" si="28"/>
        <v/>
      </c>
      <c r="W16" s="85" t="str">
        <f t="shared" si="15"/>
        <v/>
      </c>
      <c r="X16" s="76" t="str">
        <f t="shared" si="25"/>
        <v/>
      </c>
      <c r="Y16" s="86"/>
      <c r="Z16" s="76" t="str">
        <f t="shared" si="29"/>
        <v/>
      </c>
      <c r="AA16" s="87" t="str">
        <f t="shared" si="16"/>
        <v/>
      </c>
      <c r="AB16" s="87" t="str">
        <f t="shared" si="2"/>
        <v/>
      </c>
      <c r="AC16" s="109"/>
      <c r="AD16" s="110"/>
      <c r="AE16" s="111" t="str">
        <f t="shared" si="3"/>
        <v/>
      </c>
      <c r="AF16" s="112" t="str">
        <f t="shared" si="17"/>
        <v/>
      </c>
      <c r="AG16" s="46" t="str">
        <f t="shared" si="4"/>
        <v/>
      </c>
      <c r="AH16" s="67" t="s">
        <v>29</v>
      </c>
      <c r="AI16" s="68" t="s">
        <v>29</v>
      </c>
      <c r="AJ16" s="38" t="str">
        <f t="shared" si="26"/>
        <v/>
      </c>
      <c r="AK16" s="67"/>
      <c r="AL16" s="17" t="str">
        <f t="shared" si="18"/>
        <v/>
      </c>
      <c r="AM16" s="36" t="str">
        <f t="shared" si="27"/>
        <v/>
      </c>
      <c r="AN16" s="72"/>
      <c r="AO16" s="18" t="str">
        <f t="shared" si="19"/>
        <v/>
      </c>
      <c r="AP16" s="17" t="str">
        <f t="shared" si="5"/>
        <v/>
      </c>
      <c r="AQ16" s="49" t="str">
        <f t="shared" si="20"/>
        <v/>
      </c>
    </row>
    <row r="17" spans="1:43" x14ac:dyDescent="0.25">
      <c r="A17" s="52"/>
      <c r="B17" s="53"/>
      <c r="C17" s="51" t="str">
        <f t="shared" si="21"/>
        <v/>
      </c>
      <c r="D17" s="8" t="str">
        <f t="shared" si="24"/>
        <v/>
      </c>
      <c r="E17" s="57"/>
      <c r="F17" s="34" t="str">
        <f t="shared" si="6"/>
        <v/>
      </c>
      <c r="G17" s="59"/>
      <c r="H17" s="60"/>
      <c r="I17" s="26" t="str">
        <f t="shared" si="7"/>
        <v/>
      </c>
      <c r="J17" s="27" t="str">
        <f t="shared" si="22"/>
        <v/>
      </c>
      <c r="K17" s="12" t="str">
        <f t="shared" si="8"/>
        <v/>
      </c>
      <c r="L17" s="60"/>
      <c r="M17" s="20" t="str">
        <f t="shared" si="9"/>
        <v/>
      </c>
      <c r="N17" s="10" t="str">
        <f t="shared" si="10"/>
        <v/>
      </c>
      <c r="O17" s="22" t="str">
        <f t="shared" si="11"/>
        <v/>
      </c>
      <c r="P17" s="63"/>
      <c r="Q17" s="20" t="str">
        <f t="shared" si="12"/>
        <v/>
      </c>
      <c r="R17" s="14" t="str">
        <f t="shared" si="13"/>
        <v/>
      </c>
      <c r="S17" s="16" t="str">
        <f t="shared" si="23"/>
        <v/>
      </c>
      <c r="T17" s="88" t="str">
        <f t="shared" si="14"/>
        <v/>
      </c>
      <c r="U17" s="83"/>
      <c r="V17" s="84" t="str">
        <f t="shared" si="28"/>
        <v/>
      </c>
      <c r="W17" s="85" t="str">
        <f t="shared" si="15"/>
        <v/>
      </c>
      <c r="X17" s="76" t="str">
        <f t="shared" si="25"/>
        <v/>
      </c>
      <c r="Y17" s="86"/>
      <c r="Z17" s="76" t="str">
        <f t="shared" si="29"/>
        <v/>
      </c>
      <c r="AA17" s="87" t="str">
        <f t="shared" si="16"/>
        <v/>
      </c>
      <c r="AB17" s="87" t="str">
        <f t="shared" si="2"/>
        <v/>
      </c>
      <c r="AC17" s="109"/>
      <c r="AD17" s="110"/>
      <c r="AE17" s="111" t="str">
        <f t="shared" si="3"/>
        <v/>
      </c>
      <c r="AF17" s="112" t="str">
        <f t="shared" si="17"/>
        <v/>
      </c>
      <c r="AG17" s="46" t="str">
        <f t="shared" si="4"/>
        <v/>
      </c>
      <c r="AH17" s="67" t="s">
        <v>29</v>
      </c>
      <c r="AI17" s="68" t="s">
        <v>29</v>
      </c>
      <c r="AJ17" s="38" t="str">
        <f t="shared" si="26"/>
        <v/>
      </c>
      <c r="AK17" s="67"/>
      <c r="AL17" s="17" t="str">
        <f t="shared" si="18"/>
        <v/>
      </c>
      <c r="AM17" s="36" t="str">
        <f t="shared" si="27"/>
        <v/>
      </c>
      <c r="AN17" s="72"/>
      <c r="AO17" s="18" t="str">
        <f t="shared" si="19"/>
        <v/>
      </c>
      <c r="AP17" s="17" t="str">
        <f t="shared" si="5"/>
        <v/>
      </c>
      <c r="AQ17" s="49" t="str">
        <f t="shared" si="20"/>
        <v/>
      </c>
    </row>
    <row r="18" spans="1:43" x14ac:dyDescent="0.25">
      <c r="A18" s="52"/>
      <c r="B18" s="53"/>
      <c r="C18" s="51" t="str">
        <f t="shared" si="21"/>
        <v/>
      </c>
      <c r="D18" s="8" t="str">
        <f t="shared" si="24"/>
        <v/>
      </c>
      <c r="E18" s="57"/>
      <c r="F18" s="34" t="str">
        <f t="shared" si="6"/>
        <v/>
      </c>
      <c r="G18" s="59"/>
      <c r="H18" s="60"/>
      <c r="I18" s="26" t="str">
        <f t="shared" si="7"/>
        <v/>
      </c>
      <c r="J18" s="27" t="str">
        <f t="shared" si="22"/>
        <v/>
      </c>
      <c r="K18" s="12" t="str">
        <f t="shared" si="8"/>
        <v/>
      </c>
      <c r="L18" s="60"/>
      <c r="M18" s="20" t="str">
        <f t="shared" si="9"/>
        <v/>
      </c>
      <c r="N18" s="10" t="str">
        <f t="shared" si="10"/>
        <v/>
      </c>
      <c r="O18" s="22" t="str">
        <f t="shared" si="11"/>
        <v/>
      </c>
      <c r="P18" s="63"/>
      <c r="Q18" s="20" t="str">
        <f t="shared" si="12"/>
        <v/>
      </c>
      <c r="R18" s="14" t="str">
        <f t="shared" si="13"/>
        <v/>
      </c>
      <c r="S18" s="16" t="str">
        <f t="shared" si="23"/>
        <v/>
      </c>
      <c r="T18" s="88" t="str">
        <f t="shared" si="14"/>
        <v/>
      </c>
      <c r="U18" s="83"/>
      <c r="V18" s="84" t="str">
        <f t="shared" si="28"/>
        <v/>
      </c>
      <c r="W18" s="85" t="str">
        <f t="shared" si="15"/>
        <v/>
      </c>
      <c r="X18" s="76" t="str">
        <f t="shared" si="25"/>
        <v/>
      </c>
      <c r="Y18" s="86"/>
      <c r="Z18" s="76" t="str">
        <f t="shared" si="29"/>
        <v/>
      </c>
      <c r="AA18" s="87" t="str">
        <f t="shared" si="16"/>
        <v/>
      </c>
      <c r="AB18" s="87" t="str">
        <f t="shared" si="2"/>
        <v/>
      </c>
      <c r="AC18" s="109"/>
      <c r="AD18" s="110"/>
      <c r="AE18" s="111" t="str">
        <f t="shared" si="3"/>
        <v/>
      </c>
      <c r="AF18" s="112" t="str">
        <f t="shared" si="17"/>
        <v/>
      </c>
      <c r="AG18" s="46" t="str">
        <f t="shared" si="4"/>
        <v/>
      </c>
      <c r="AH18" s="67" t="s">
        <v>29</v>
      </c>
      <c r="AI18" s="68" t="s">
        <v>29</v>
      </c>
      <c r="AJ18" s="38" t="str">
        <f t="shared" si="26"/>
        <v/>
      </c>
      <c r="AK18" s="67"/>
      <c r="AL18" s="17" t="str">
        <f t="shared" si="18"/>
        <v/>
      </c>
      <c r="AM18" s="36" t="str">
        <f t="shared" si="27"/>
        <v/>
      </c>
      <c r="AN18" s="72"/>
      <c r="AO18" s="18" t="str">
        <f t="shared" si="19"/>
        <v/>
      </c>
      <c r="AP18" s="17" t="str">
        <f t="shared" si="5"/>
        <v/>
      </c>
      <c r="AQ18" s="49" t="str">
        <f t="shared" si="20"/>
        <v/>
      </c>
    </row>
    <row r="19" spans="1:43" x14ac:dyDescent="0.25">
      <c r="A19" s="52"/>
      <c r="B19" s="53"/>
      <c r="C19" s="51" t="str">
        <f t="shared" si="21"/>
        <v/>
      </c>
      <c r="D19" s="8" t="str">
        <f t="shared" si="24"/>
        <v/>
      </c>
      <c r="E19" s="57"/>
      <c r="F19" s="34" t="str">
        <f t="shared" si="6"/>
        <v/>
      </c>
      <c r="G19" s="59"/>
      <c r="H19" s="60"/>
      <c r="I19" s="26" t="str">
        <f t="shared" si="7"/>
        <v/>
      </c>
      <c r="J19" s="27" t="str">
        <f t="shared" si="22"/>
        <v/>
      </c>
      <c r="K19" s="12" t="str">
        <f t="shared" si="8"/>
        <v/>
      </c>
      <c r="L19" s="60"/>
      <c r="M19" s="20" t="str">
        <f t="shared" si="9"/>
        <v/>
      </c>
      <c r="N19" s="10" t="str">
        <f t="shared" si="10"/>
        <v/>
      </c>
      <c r="O19" s="22" t="str">
        <f t="shared" si="11"/>
        <v/>
      </c>
      <c r="P19" s="63"/>
      <c r="Q19" s="20" t="str">
        <f t="shared" si="12"/>
        <v/>
      </c>
      <c r="R19" s="14" t="str">
        <f t="shared" si="13"/>
        <v/>
      </c>
      <c r="S19" s="16" t="str">
        <f t="shared" si="23"/>
        <v/>
      </c>
      <c r="T19" s="88" t="str">
        <f t="shared" si="14"/>
        <v/>
      </c>
      <c r="U19" s="83"/>
      <c r="V19" s="84" t="str">
        <f t="shared" si="28"/>
        <v/>
      </c>
      <c r="W19" s="85" t="str">
        <f t="shared" si="15"/>
        <v/>
      </c>
      <c r="X19" s="76" t="str">
        <f t="shared" si="25"/>
        <v/>
      </c>
      <c r="Y19" s="86"/>
      <c r="Z19" s="76" t="str">
        <f t="shared" si="29"/>
        <v/>
      </c>
      <c r="AA19" s="87" t="str">
        <f t="shared" si="16"/>
        <v/>
      </c>
      <c r="AB19" s="87" t="str">
        <f t="shared" si="2"/>
        <v/>
      </c>
      <c r="AC19" s="109"/>
      <c r="AD19" s="110"/>
      <c r="AE19" s="111" t="str">
        <f t="shared" si="3"/>
        <v/>
      </c>
      <c r="AF19" s="112" t="str">
        <f t="shared" si="17"/>
        <v/>
      </c>
      <c r="AG19" s="46" t="str">
        <f t="shared" si="4"/>
        <v/>
      </c>
      <c r="AH19" s="67" t="s">
        <v>29</v>
      </c>
      <c r="AI19" s="68" t="s">
        <v>29</v>
      </c>
      <c r="AJ19" s="38" t="str">
        <f t="shared" si="26"/>
        <v/>
      </c>
      <c r="AK19" s="67"/>
      <c r="AL19" s="17" t="str">
        <f t="shared" si="18"/>
        <v/>
      </c>
      <c r="AM19" s="36" t="str">
        <f t="shared" si="27"/>
        <v/>
      </c>
      <c r="AN19" s="72"/>
      <c r="AO19" s="18" t="str">
        <f t="shared" si="19"/>
        <v/>
      </c>
      <c r="AP19" s="17" t="str">
        <f t="shared" si="5"/>
        <v/>
      </c>
      <c r="AQ19" s="49" t="str">
        <f t="shared" si="20"/>
        <v/>
      </c>
    </row>
    <row r="20" spans="1:43" x14ac:dyDescent="0.25">
      <c r="A20" s="52"/>
      <c r="B20" s="53"/>
      <c r="C20" s="51" t="str">
        <f t="shared" si="21"/>
        <v/>
      </c>
      <c r="D20" s="8" t="str">
        <f t="shared" si="24"/>
        <v/>
      </c>
      <c r="E20" s="57"/>
      <c r="F20" s="34" t="str">
        <f t="shared" si="6"/>
        <v/>
      </c>
      <c r="G20" s="59"/>
      <c r="H20" s="60"/>
      <c r="I20" s="26" t="str">
        <f t="shared" si="7"/>
        <v/>
      </c>
      <c r="J20" s="27" t="str">
        <f t="shared" si="22"/>
        <v/>
      </c>
      <c r="K20" s="12" t="str">
        <f t="shared" si="8"/>
        <v/>
      </c>
      <c r="L20" s="60"/>
      <c r="M20" s="20" t="str">
        <f t="shared" si="9"/>
        <v/>
      </c>
      <c r="N20" s="10" t="str">
        <f t="shared" si="10"/>
        <v/>
      </c>
      <c r="O20" s="22" t="str">
        <f t="shared" si="11"/>
        <v/>
      </c>
      <c r="P20" s="63"/>
      <c r="Q20" s="20" t="str">
        <f t="shared" si="12"/>
        <v/>
      </c>
      <c r="R20" s="14" t="str">
        <f t="shared" si="13"/>
        <v/>
      </c>
      <c r="S20" s="16" t="str">
        <f t="shared" si="23"/>
        <v/>
      </c>
      <c r="T20" s="88" t="str">
        <f t="shared" si="14"/>
        <v/>
      </c>
      <c r="U20" s="83"/>
      <c r="V20" s="84" t="str">
        <f t="shared" si="28"/>
        <v/>
      </c>
      <c r="W20" s="85" t="str">
        <f t="shared" si="15"/>
        <v/>
      </c>
      <c r="X20" s="76" t="str">
        <f t="shared" si="25"/>
        <v/>
      </c>
      <c r="Y20" s="86"/>
      <c r="Z20" s="76" t="str">
        <f t="shared" si="29"/>
        <v/>
      </c>
      <c r="AA20" s="87" t="str">
        <f t="shared" si="16"/>
        <v/>
      </c>
      <c r="AB20" s="87" t="str">
        <f t="shared" si="2"/>
        <v/>
      </c>
      <c r="AC20" s="109"/>
      <c r="AD20" s="110"/>
      <c r="AE20" s="111" t="str">
        <f t="shared" si="3"/>
        <v/>
      </c>
      <c r="AF20" s="112" t="str">
        <f t="shared" si="17"/>
        <v/>
      </c>
      <c r="AG20" s="46" t="str">
        <f t="shared" si="4"/>
        <v/>
      </c>
      <c r="AH20" s="67" t="s">
        <v>29</v>
      </c>
      <c r="AI20" s="68" t="s">
        <v>29</v>
      </c>
      <c r="AJ20" s="38" t="str">
        <f t="shared" si="26"/>
        <v/>
      </c>
      <c r="AK20" s="67"/>
      <c r="AL20" s="17" t="str">
        <f t="shared" si="18"/>
        <v/>
      </c>
      <c r="AM20" s="36" t="str">
        <f t="shared" si="27"/>
        <v/>
      </c>
      <c r="AN20" s="72"/>
      <c r="AO20" s="18" t="str">
        <f t="shared" si="19"/>
        <v/>
      </c>
      <c r="AP20" s="17" t="str">
        <f t="shared" si="5"/>
        <v/>
      </c>
      <c r="AQ20" s="49" t="str">
        <f t="shared" si="20"/>
        <v/>
      </c>
    </row>
    <row r="21" spans="1:43" x14ac:dyDescent="0.25">
      <c r="A21" s="52"/>
      <c r="B21" s="53"/>
      <c r="C21" s="51" t="str">
        <f t="shared" si="21"/>
        <v/>
      </c>
      <c r="D21" s="8" t="str">
        <f t="shared" si="24"/>
        <v/>
      </c>
      <c r="E21" s="57"/>
      <c r="F21" s="34" t="str">
        <f t="shared" si="6"/>
        <v/>
      </c>
      <c r="G21" s="59"/>
      <c r="H21" s="60"/>
      <c r="I21" s="26" t="str">
        <f t="shared" si="7"/>
        <v/>
      </c>
      <c r="J21" s="27" t="str">
        <f t="shared" si="22"/>
        <v/>
      </c>
      <c r="K21" s="12" t="str">
        <f t="shared" si="8"/>
        <v/>
      </c>
      <c r="L21" s="60"/>
      <c r="M21" s="20" t="str">
        <f t="shared" si="9"/>
        <v/>
      </c>
      <c r="N21" s="10" t="str">
        <f t="shared" si="10"/>
        <v/>
      </c>
      <c r="O21" s="22" t="str">
        <f t="shared" si="11"/>
        <v/>
      </c>
      <c r="P21" s="63"/>
      <c r="Q21" s="20" t="str">
        <f t="shared" si="12"/>
        <v/>
      </c>
      <c r="R21" s="14" t="str">
        <f t="shared" si="13"/>
        <v/>
      </c>
      <c r="S21" s="16" t="str">
        <f t="shared" si="23"/>
        <v/>
      </c>
      <c r="T21" s="88" t="str">
        <f t="shared" si="14"/>
        <v/>
      </c>
      <c r="U21" s="83"/>
      <c r="V21" s="84" t="str">
        <f t="shared" si="28"/>
        <v/>
      </c>
      <c r="W21" s="85" t="str">
        <f t="shared" si="15"/>
        <v/>
      </c>
      <c r="X21" s="76" t="str">
        <f t="shared" si="25"/>
        <v/>
      </c>
      <c r="Y21" s="86"/>
      <c r="Z21" s="76" t="str">
        <f t="shared" si="29"/>
        <v/>
      </c>
      <c r="AA21" s="87" t="str">
        <f t="shared" si="16"/>
        <v/>
      </c>
      <c r="AB21" s="87" t="str">
        <f t="shared" si="2"/>
        <v/>
      </c>
      <c r="AC21" s="109"/>
      <c r="AD21" s="110"/>
      <c r="AE21" s="111" t="str">
        <f t="shared" si="3"/>
        <v/>
      </c>
      <c r="AF21" s="112" t="str">
        <f t="shared" si="17"/>
        <v/>
      </c>
      <c r="AG21" s="46" t="str">
        <f t="shared" si="4"/>
        <v/>
      </c>
      <c r="AH21" s="67" t="s">
        <v>29</v>
      </c>
      <c r="AI21" s="68" t="s">
        <v>29</v>
      </c>
      <c r="AJ21" s="38" t="str">
        <f t="shared" si="26"/>
        <v/>
      </c>
      <c r="AK21" s="67"/>
      <c r="AL21" s="17" t="str">
        <f t="shared" si="18"/>
        <v/>
      </c>
      <c r="AM21" s="36" t="str">
        <f t="shared" si="27"/>
        <v/>
      </c>
      <c r="AN21" s="72"/>
      <c r="AO21" s="18" t="str">
        <f t="shared" si="19"/>
        <v/>
      </c>
      <c r="AP21" s="17" t="str">
        <f t="shared" si="5"/>
        <v/>
      </c>
      <c r="AQ21" s="49" t="str">
        <f t="shared" si="20"/>
        <v/>
      </c>
    </row>
    <row r="22" spans="1:43" x14ac:dyDescent="0.25">
      <c r="A22" s="52"/>
      <c r="B22" s="53"/>
      <c r="C22" s="51" t="str">
        <f t="shared" si="21"/>
        <v/>
      </c>
      <c r="D22" s="8" t="str">
        <f t="shared" si="24"/>
        <v/>
      </c>
      <c r="E22" s="57"/>
      <c r="F22" s="34" t="str">
        <f t="shared" si="6"/>
        <v/>
      </c>
      <c r="G22" s="59"/>
      <c r="H22" s="60"/>
      <c r="I22" s="26" t="str">
        <f t="shared" si="7"/>
        <v/>
      </c>
      <c r="J22" s="27" t="str">
        <f t="shared" si="22"/>
        <v/>
      </c>
      <c r="K22" s="12" t="str">
        <f t="shared" si="8"/>
        <v/>
      </c>
      <c r="L22" s="60"/>
      <c r="M22" s="20" t="str">
        <f t="shared" si="9"/>
        <v/>
      </c>
      <c r="N22" s="10" t="str">
        <f t="shared" si="10"/>
        <v/>
      </c>
      <c r="O22" s="22" t="str">
        <f t="shared" si="11"/>
        <v/>
      </c>
      <c r="P22" s="63"/>
      <c r="Q22" s="20" t="str">
        <f t="shared" si="12"/>
        <v/>
      </c>
      <c r="R22" s="14" t="str">
        <f t="shared" si="13"/>
        <v/>
      </c>
      <c r="S22" s="16" t="str">
        <f t="shared" si="23"/>
        <v/>
      </c>
      <c r="T22" s="88" t="str">
        <f t="shared" si="14"/>
        <v/>
      </c>
      <c r="U22" s="83"/>
      <c r="V22" s="84" t="str">
        <f t="shared" si="28"/>
        <v/>
      </c>
      <c r="W22" s="85" t="str">
        <f t="shared" si="15"/>
        <v/>
      </c>
      <c r="X22" s="76" t="str">
        <f t="shared" si="25"/>
        <v/>
      </c>
      <c r="Y22" s="86"/>
      <c r="Z22" s="76" t="str">
        <f t="shared" si="29"/>
        <v/>
      </c>
      <c r="AA22" s="87" t="str">
        <f t="shared" si="16"/>
        <v/>
      </c>
      <c r="AB22" s="87" t="str">
        <f t="shared" si="2"/>
        <v/>
      </c>
      <c r="AC22" s="109"/>
      <c r="AD22" s="110"/>
      <c r="AE22" s="111" t="str">
        <f t="shared" si="3"/>
        <v/>
      </c>
      <c r="AF22" s="112" t="str">
        <f t="shared" si="17"/>
        <v/>
      </c>
      <c r="AG22" s="46" t="str">
        <f t="shared" si="4"/>
        <v/>
      </c>
      <c r="AH22" s="67" t="s">
        <v>29</v>
      </c>
      <c r="AI22" s="68" t="s">
        <v>29</v>
      </c>
      <c r="AJ22" s="38" t="str">
        <f t="shared" si="26"/>
        <v/>
      </c>
      <c r="AK22" s="67"/>
      <c r="AL22" s="17" t="str">
        <f t="shared" si="18"/>
        <v/>
      </c>
      <c r="AM22" s="36" t="str">
        <f t="shared" si="27"/>
        <v/>
      </c>
      <c r="AN22" s="72"/>
      <c r="AO22" s="18" t="str">
        <f t="shared" si="19"/>
        <v/>
      </c>
      <c r="AP22" s="17" t="str">
        <f t="shared" si="5"/>
        <v/>
      </c>
      <c r="AQ22" s="49" t="str">
        <f t="shared" si="20"/>
        <v/>
      </c>
    </row>
    <row r="23" spans="1:43" x14ac:dyDescent="0.25">
      <c r="A23" s="52"/>
      <c r="B23" s="53"/>
      <c r="C23" s="51" t="str">
        <f t="shared" si="21"/>
        <v/>
      </c>
      <c r="D23" s="8" t="str">
        <f t="shared" si="24"/>
        <v/>
      </c>
      <c r="E23" s="57"/>
      <c r="F23" s="34" t="str">
        <f t="shared" si="6"/>
        <v/>
      </c>
      <c r="G23" s="59"/>
      <c r="H23" s="60"/>
      <c r="I23" s="26" t="str">
        <f t="shared" si="7"/>
        <v/>
      </c>
      <c r="J23" s="27" t="str">
        <f t="shared" si="22"/>
        <v/>
      </c>
      <c r="K23" s="12" t="str">
        <f t="shared" si="8"/>
        <v/>
      </c>
      <c r="L23" s="60"/>
      <c r="M23" s="20" t="str">
        <f t="shared" si="9"/>
        <v/>
      </c>
      <c r="N23" s="10" t="str">
        <f t="shared" si="10"/>
        <v/>
      </c>
      <c r="O23" s="22" t="str">
        <f t="shared" si="11"/>
        <v/>
      </c>
      <c r="P23" s="63"/>
      <c r="Q23" s="20" t="str">
        <f t="shared" si="12"/>
        <v/>
      </c>
      <c r="R23" s="14" t="str">
        <f t="shared" si="13"/>
        <v/>
      </c>
      <c r="S23" s="16" t="str">
        <f t="shared" si="23"/>
        <v/>
      </c>
      <c r="T23" s="88" t="str">
        <f t="shared" si="14"/>
        <v/>
      </c>
      <c r="U23" s="83"/>
      <c r="V23" s="84" t="str">
        <f t="shared" si="28"/>
        <v/>
      </c>
      <c r="W23" s="85" t="str">
        <f t="shared" si="15"/>
        <v/>
      </c>
      <c r="X23" s="76" t="str">
        <f t="shared" si="25"/>
        <v/>
      </c>
      <c r="Y23" s="86"/>
      <c r="Z23" s="76" t="str">
        <f t="shared" si="29"/>
        <v/>
      </c>
      <c r="AA23" s="87" t="str">
        <f t="shared" si="16"/>
        <v/>
      </c>
      <c r="AB23" s="87" t="str">
        <f t="shared" si="2"/>
        <v/>
      </c>
      <c r="AC23" s="109"/>
      <c r="AD23" s="110"/>
      <c r="AE23" s="111" t="str">
        <f t="shared" si="3"/>
        <v/>
      </c>
      <c r="AF23" s="112" t="str">
        <f t="shared" si="17"/>
        <v/>
      </c>
      <c r="AG23" s="46" t="str">
        <f t="shared" si="4"/>
        <v/>
      </c>
      <c r="AH23" s="67" t="s">
        <v>29</v>
      </c>
      <c r="AI23" s="68" t="s">
        <v>29</v>
      </c>
      <c r="AJ23" s="38" t="str">
        <f t="shared" si="26"/>
        <v/>
      </c>
      <c r="AK23" s="67"/>
      <c r="AL23" s="17" t="str">
        <f t="shared" si="18"/>
        <v/>
      </c>
      <c r="AM23" s="36" t="str">
        <f t="shared" si="27"/>
        <v/>
      </c>
      <c r="AN23" s="72"/>
      <c r="AO23" s="18" t="str">
        <f t="shared" si="19"/>
        <v/>
      </c>
      <c r="AP23" s="17" t="str">
        <f t="shared" si="5"/>
        <v/>
      </c>
      <c r="AQ23" s="49" t="str">
        <f t="shared" si="20"/>
        <v/>
      </c>
    </row>
    <row r="24" spans="1:43" x14ac:dyDescent="0.25">
      <c r="A24" s="52"/>
      <c r="B24" s="53"/>
      <c r="C24" s="51" t="str">
        <f t="shared" si="21"/>
        <v/>
      </c>
      <c r="D24" s="8" t="str">
        <f t="shared" si="24"/>
        <v/>
      </c>
      <c r="E24" s="57"/>
      <c r="F24" s="34" t="str">
        <f t="shared" si="6"/>
        <v/>
      </c>
      <c r="G24" s="59"/>
      <c r="H24" s="60"/>
      <c r="I24" s="26" t="str">
        <f t="shared" si="7"/>
        <v/>
      </c>
      <c r="J24" s="27" t="str">
        <f t="shared" si="22"/>
        <v/>
      </c>
      <c r="K24" s="12" t="str">
        <f t="shared" si="8"/>
        <v/>
      </c>
      <c r="L24" s="60"/>
      <c r="M24" s="20" t="str">
        <f t="shared" si="9"/>
        <v/>
      </c>
      <c r="N24" s="10" t="str">
        <f t="shared" si="10"/>
        <v/>
      </c>
      <c r="O24" s="22" t="str">
        <f t="shared" si="11"/>
        <v/>
      </c>
      <c r="P24" s="63"/>
      <c r="Q24" s="20" t="str">
        <f t="shared" si="12"/>
        <v/>
      </c>
      <c r="R24" s="14" t="str">
        <f t="shared" si="13"/>
        <v/>
      </c>
      <c r="S24" s="16" t="str">
        <f t="shared" si="23"/>
        <v/>
      </c>
      <c r="T24" s="88" t="str">
        <f t="shared" si="14"/>
        <v/>
      </c>
      <c r="U24" s="83"/>
      <c r="V24" s="84" t="str">
        <f t="shared" si="28"/>
        <v/>
      </c>
      <c r="W24" s="85" t="str">
        <f t="shared" si="15"/>
        <v/>
      </c>
      <c r="X24" s="76" t="str">
        <f t="shared" si="25"/>
        <v/>
      </c>
      <c r="Y24" s="86"/>
      <c r="Z24" s="76" t="str">
        <f t="shared" si="29"/>
        <v/>
      </c>
      <c r="AA24" s="87" t="str">
        <f t="shared" si="16"/>
        <v/>
      </c>
      <c r="AB24" s="87" t="str">
        <f t="shared" si="2"/>
        <v/>
      </c>
      <c r="AC24" s="109"/>
      <c r="AD24" s="110"/>
      <c r="AE24" s="111" t="str">
        <f t="shared" si="3"/>
        <v/>
      </c>
      <c r="AF24" s="112" t="str">
        <f t="shared" si="17"/>
        <v/>
      </c>
      <c r="AG24" s="46" t="str">
        <f t="shared" si="4"/>
        <v/>
      </c>
      <c r="AH24" s="67" t="s">
        <v>29</v>
      </c>
      <c r="AI24" s="68" t="s">
        <v>29</v>
      </c>
      <c r="AJ24" s="38" t="str">
        <f t="shared" si="26"/>
        <v/>
      </c>
      <c r="AK24" s="67"/>
      <c r="AL24" s="17" t="str">
        <f t="shared" si="18"/>
        <v/>
      </c>
      <c r="AM24" s="36" t="str">
        <f t="shared" si="27"/>
        <v/>
      </c>
      <c r="AN24" s="72"/>
      <c r="AO24" s="18" t="str">
        <f t="shared" si="19"/>
        <v/>
      </c>
      <c r="AP24" s="17" t="str">
        <f t="shared" si="5"/>
        <v/>
      </c>
      <c r="AQ24" s="49" t="str">
        <f t="shared" si="20"/>
        <v/>
      </c>
    </row>
    <row r="25" spans="1:43" x14ac:dyDescent="0.25">
      <c r="A25" s="52"/>
      <c r="B25" s="53"/>
      <c r="C25" s="51" t="str">
        <f t="shared" si="21"/>
        <v/>
      </c>
      <c r="D25" s="8" t="str">
        <f t="shared" si="24"/>
        <v/>
      </c>
      <c r="E25" s="57"/>
      <c r="F25" s="34" t="str">
        <f t="shared" si="6"/>
        <v/>
      </c>
      <c r="G25" s="59"/>
      <c r="H25" s="60"/>
      <c r="I25" s="26" t="str">
        <f t="shared" si="7"/>
        <v/>
      </c>
      <c r="J25" s="27" t="str">
        <f t="shared" si="22"/>
        <v/>
      </c>
      <c r="K25" s="12" t="str">
        <f t="shared" si="8"/>
        <v/>
      </c>
      <c r="L25" s="60"/>
      <c r="M25" s="20" t="str">
        <f t="shared" si="9"/>
        <v/>
      </c>
      <c r="N25" s="10" t="str">
        <f t="shared" si="10"/>
        <v/>
      </c>
      <c r="O25" s="22" t="str">
        <f t="shared" si="11"/>
        <v/>
      </c>
      <c r="P25" s="63"/>
      <c r="Q25" s="20" t="str">
        <f t="shared" si="12"/>
        <v/>
      </c>
      <c r="R25" s="14" t="str">
        <f t="shared" si="13"/>
        <v/>
      </c>
      <c r="S25" s="16" t="str">
        <f t="shared" si="23"/>
        <v/>
      </c>
      <c r="T25" s="88" t="str">
        <f t="shared" si="14"/>
        <v/>
      </c>
      <c r="U25" s="83"/>
      <c r="V25" s="84" t="str">
        <f t="shared" si="28"/>
        <v/>
      </c>
      <c r="W25" s="85" t="str">
        <f t="shared" si="15"/>
        <v/>
      </c>
      <c r="X25" s="76" t="str">
        <f t="shared" si="25"/>
        <v/>
      </c>
      <c r="Y25" s="86"/>
      <c r="Z25" s="76" t="str">
        <f t="shared" si="29"/>
        <v/>
      </c>
      <c r="AA25" s="87" t="str">
        <f t="shared" si="16"/>
        <v/>
      </c>
      <c r="AB25" s="87" t="str">
        <f t="shared" si="2"/>
        <v/>
      </c>
      <c r="AC25" s="109"/>
      <c r="AD25" s="110"/>
      <c r="AE25" s="111" t="str">
        <f t="shared" si="3"/>
        <v/>
      </c>
      <c r="AF25" s="112" t="str">
        <f t="shared" si="17"/>
        <v/>
      </c>
      <c r="AG25" s="46" t="str">
        <f t="shared" si="4"/>
        <v/>
      </c>
      <c r="AH25" s="67" t="s">
        <v>29</v>
      </c>
      <c r="AI25" s="68" t="s">
        <v>29</v>
      </c>
      <c r="AJ25" s="38" t="str">
        <f t="shared" si="26"/>
        <v/>
      </c>
      <c r="AK25" s="67"/>
      <c r="AL25" s="17" t="str">
        <f t="shared" si="18"/>
        <v/>
      </c>
      <c r="AM25" s="36" t="str">
        <f t="shared" si="27"/>
        <v/>
      </c>
      <c r="AN25" s="72"/>
      <c r="AO25" s="18" t="str">
        <f t="shared" si="19"/>
        <v/>
      </c>
      <c r="AP25" s="17" t="str">
        <f t="shared" si="5"/>
        <v/>
      </c>
      <c r="AQ25" s="49" t="str">
        <f t="shared" si="20"/>
        <v/>
      </c>
    </row>
    <row r="26" spans="1:43" x14ac:dyDescent="0.25">
      <c r="A26" s="52"/>
      <c r="B26" s="53"/>
      <c r="C26" s="51" t="str">
        <f t="shared" si="21"/>
        <v/>
      </c>
      <c r="D26" s="8" t="str">
        <f t="shared" si="24"/>
        <v/>
      </c>
      <c r="E26" s="57"/>
      <c r="F26" s="34" t="str">
        <f t="shared" si="6"/>
        <v/>
      </c>
      <c r="G26" s="59"/>
      <c r="H26" s="60"/>
      <c r="I26" s="26" t="str">
        <f t="shared" si="7"/>
        <v/>
      </c>
      <c r="J26" s="27" t="str">
        <f t="shared" si="22"/>
        <v/>
      </c>
      <c r="K26" s="12" t="str">
        <f t="shared" si="8"/>
        <v/>
      </c>
      <c r="L26" s="60"/>
      <c r="M26" s="20" t="str">
        <f t="shared" si="9"/>
        <v/>
      </c>
      <c r="N26" s="10" t="str">
        <f t="shared" si="10"/>
        <v/>
      </c>
      <c r="O26" s="22" t="str">
        <f t="shared" si="11"/>
        <v/>
      </c>
      <c r="P26" s="63"/>
      <c r="Q26" s="20" t="str">
        <f t="shared" si="12"/>
        <v/>
      </c>
      <c r="R26" s="14" t="str">
        <f t="shared" si="13"/>
        <v/>
      </c>
      <c r="S26" s="16" t="str">
        <f t="shared" si="23"/>
        <v/>
      </c>
      <c r="T26" s="88" t="str">
        <f t="shared" si="14"/>
        <v/>
      </c>
      <c r="U26" s="83"/>
      <c r="V26" s="84" t="str">
        <f t="shared" si="28"/>
        <v/>
      </c>
      <c r="W26" s="85" t="str">
        <f t="shared" si="15"/>
        <v/>
      </c>
      <c r="X26" s="76" t="str">
        <f t="shared" si="25"/>
        <v/>
      </c>
      <c r="Y26" s="86"/>
      <c r="Z26" s="76" t="str">
        <f t="shared" si="29"/>
        <v/>
      </c>
      <c r="AA26" s="87" t="str">
        <f t="shared" si="16"/>
        <v/>
      </c>
      <c r="AB26" s="87" t="str">
        <f t="shared" si="2"/>
        <v/>
      </c>
      <c r="AC26" s="109"/>
      <c r="AD26" s="110"/>
      <c r="AE26" s="111" t="str">
        <f t="shared" si="3"/>
        <v/>
      </c>
      <c r="AF26" s="112" t="str">
        <f t="shared" si="17"/>
        <v/>
      </c>
      <c r="AG26" s="46" t="str">
        <f t="shared" si="4"/>
        <v/>
      </c>
      <c r="AH26" s="67" t="s">
        <v>29</v>
      </c>
      <c r="AI26" s="68" t="s">
        <v>29</v>
      </c>
      <c r="AJ26" s="38" t="str">
        <f t="shared" si="26"/>
        <v/>
      </c>
      <c r="AK26" s="67"/>
      <c r="AL26" s="17" t="str">
        <f t="shared" si="18"/>
        <v/>
      </c>
      <c r="AM26" s="36" t="str">
        <f t="shared" si="27"/>
        <v/>
      </c>
      <c r="AN26" s="72"/>
      <c r="AO26" s="18" t="str">
        <f t="shared" si="19"/>
        <v/>
      </c>
      <c r="AP26" s="17" t="str">
        <f t="shared" si="5"/>
        <v/>
      </c>
      <c r="AQ26" s="49" t="str">
        <f t="shared" si="20"/>
        <v/>
      </c>
    </row>
    <row r="27" spans="1:43" x14ac:dyDescent="0.25">
      <c r="A27" s="52"/>
      <c r="B27" s="53"/>
      <c r="C27" s="51" t="str">
        <f t="shared" si="21"/>
        <v/>
      </c>
      <c r="D27" s="8" t="str">
        <f t="shared" si="24"/>
        <v/>
      </c>
      <c r="E27" s="57"/>
      <c r="F27" s="34" t="str">
        <f t="shared" si="6"/>
        <v/>
      </c>
      <c r="G27" s="59"/>
      <c r="H27" s="60"/>
      <c r="I27" s="26" t="str">
        <f t="shared" si="7"/>
        <v/>
      </c>
      <c r="J27" s="27" t="str">
        <f t="shared" si="22"/>
        <v/>
      </c>
      <c r="K27" s="12" t="str">
        <f t="shared" si="8"/>
        <v/>
      </c>
      <c r="L27" s="60"/>
      <c r="M27" s="20" t="str">
        <f t="shared" si="9"/>
        <v/>
      </c>
      <c r="N27" s="10" t="str">
        <f t="shared" si="10"/>
        <v/>
      </c>
      <c r="O27" s="22" t="str">
        <f t="shared" si="11"/>
        <v/>
      </c>
      <c r="P27" s="63"/>
      <c r="Q27" s="20" t="str">
        <f t="shared" si="12"/>
        <v/>
      </c>
      <c r="R27" s="14" t="str">
        <f t="shared" si="13"/>
        <v/>
      </c>
      <c r="S27" s="16" t="str">
        <f t="shared" si="23"/>
        <v/>
      </c>
      <c r="T27" s="88" t="str">
        <f t="shared" si="14"/>
        <v/>
      </c>
      <c r="U27" s="83"/>
      <c r="V27" s="84" t="str">
        <f t="shared" si="28"/>
        <v/>
      </c>
      <c r="W27" s="85" t="str">
        <f t="shared" si="15"/>
        <v/>
      </c>
      <c r="X27" s="76" t="str">
        <f t="shared" si="25"/>
        <v/>
      </c>
      <c r="Y27" s="86"/>
      <c r="Z27" s="76" t="str">
        <f t="shared" si="29"/>
        <v/>
      </c>
      <c r="AA27" s="87" t="str">
        <f t="shared" si="16"/>
        <v/>
      </c>
      <c r="AB27" s="87" t="str">
        <f t="shared" si="2"/>
        <v/>
      </c>
      <c r="AC27" s="109"/>
      <c r="AD27" s="110"/>
      <c r="AE27" s="111" t="str">
        <f t="shared" si="3"/>
        <v/>
      </c>
      <c r="AF27" s="112" t="str">
        <f t="shared" si="17"/>
        <v/>
      </c>
      <c r="AG27" s="46" t="str">
        <f t="shared" si="4"/>
        <v/>
      </c>
      <c r="AH27" s="67" t="s">
        <v>29</v>
      </c>
      <c r="AI27" s="68" t="s">
        <v>29</v>
      </c>
      <c r="AJ27" s="38" t="str">
        <f t="shared" si="26"/>
        <v/>
      </c>
      <c r="AK27" s="67"/>
      <c r="AL27" s="17" t="str">
        <f t="shared" si="18"/>
        <v/>
      </c>
      <c r="AM27" s="36" t="str">
        <f t="shared" si="27"/>
        <v/>
      </c>
      <c r="AN27" s="72"/>
      <c r="AO27" s="18" t="str">
        <f t="shared" si="19"/>
        <v/>
      </c>
      <c r="AP27" s="17" t="str">
        <f t="shared" si="5"/>
        <v/>
      </c>
      <c r="AQ27" s="49" t="str">
        <f t="shared" si="20"/>
        <v/>
      </c>
    </row>
    <row r="28" spans="1:43" x14ac:dyDescent="0.25">
      <c r="A28" s="52"/>
      <c r="B28" s="53"/>
      <c r="C28" s="51" t="str">
        <f t="shared" si="21"/>
        <v/>
      </c>
      <c r="D28" s="8" t="str">
        <f t="shared" si="24"/>
        <v/>
      </c>
      <c r="E28" s="57"/>
      <c r="F28" s="34" t="str">
        <f t="shared" si="6"/>
        <v/>
      </c>
      <c r="G28" s="59"/>
      <c r="H28" s="60"/>
      <c r="I28" s="26" t="str">
        <f t="shared" si="7"/>
        <v/>
      </c>
      <c r="J28" s="27" t="str">
        <f t="shared" si="22"/>
        <v/>
      </c>
      <c r="K28" s="12" t="str">
        <f t="shared" si="8"/>
        <v/>
      </c>
      <c r="L28" s="60"/>
      <c r="M28" s="20" t="str">
        <f t="shared" si="9"/>
        <v/>
      </c>
      <c r="N28" s="10" t="str">
        <f t="shared" si="10"/>
        <v/>
      </c>
      <c r="O28" s="22" t="str">
        <f t="shared" si="11"/>
        <v/>
      </c>
      <c r="P28" s="63"/>
      <c r="Q28" s="20" t="str">
        <f t="shared" si="12"/>
        <v/>
      </c>
      <c r="R28" s="14" t="str">
        <f t="shared" si="13"/>
        <v/>
      </c>
      <c r="S28" s="16" t="str">
        <f t="shared" si="23"/>
        <v/>
      </c>
      <c r="T28" s="88" t="str">
        <f t="shared" si="14"/>
        <v/>
      </c>
      <c r="U28" s="83"/>
      <c r="V28" s="84" t="str">
        <f t="shared" si="28"/>
        <v/>
      </c>
      <c r="W28" s="85" t="str">
        <f t="shared" si="15"/>
        <v/>
      </c>
      <c r="X28" s="76" t="str">
        <f t="shared" si="25"/>
        <v/>
      </c>
      <c r="Y28" s="86"/>
      <c r="Z28" s="76" t="str">
        <f t="shared" si="29"/>
        <v/>
      </c>
      <c r="AA28" s="87" t="str">
        <f t="shared" si="16"/>
        <v/>
      </c>
      <c r="AB28" s="87" t="str">
        <f t="shared" si="2"/>
        <v/>
      </c>
      <c r="AC28" s="109"/>
      <c r="AD28" s="110"/>
      <c r="AE28" s="111" t="str">
        <f t="shared" si="3"/>
        <v/>
      </c>
      <c r="AF28" s="112" t="str">
        <f t="shared" si="17"/>
        <v/>
      </c>
      <c r="AG28" s="46" t="str">
        <f t="shared" si="4"/>
        <v/>
      </c>
      <c r="AH28" s="67" t="s">
        <v>29</v>
      </c>
      <c r="AI28" s="68" t="s">
        <v>29</v>
      </c>
      <c r="AJ28" s="38" t="str">
        <f t="shared" si="26"/>
        <v/>
      </c>
      <c r="AK28" s="67"/>
      <c r="AL28" s="17" t="str">
        <f t="shared" si="18"/>
        <v/>
      </c>
      <c r="AM28" s="36" t="str">
        <f t="shared" si="27"/>
        <v/>
      </c>
      <c r="AN28" s="72"/>
      <c r="AO28" s="18" t="str">
        <f t="shared" si="19"/>
        <v/>
      </c>
      <c r="AP28" s="17" t="str">
        <f t="shared" si="5"/>
        <v/>
      </c>
      <c r="AQ28" s="49" t="str">
        <f t="shared" si="20"/>
        <v/>
      </c>
    </row>
    <row r="29" spans="1:43" x14ac:dyDescent="0.25">
      <c r="A29" s="52"/>
      <c r="B29" s="53"/>
      <c r="C29" s="51" t="str">
        <f t="shared" si="21"/>
        <v/>
      </c>
      <c r="D29" s="8" t="str">
        <f t="shared" si="24"/>
        <v/>
      </c>
      <c r="E29" s="57"/>
      <c r="F29" s="34" t="str">
        <f t="shared" si="6"/>
        <v/>
      </c>
      <c r="G29" s="59"/>
      <c r="H29" s="60"/>
      <c r="I29" s="26" t="str">
        <f t="shared" si="7"/>
        <v/>
      </c>
      <c r="J29" s="27" t="str">
        <f t="shared" si="22"/>
        <v/>
      </c>
      <c r="K29" s="12" t="str">
        <f t="shared" si="8"/>
        <v/>
      </c>
      <c r="L29" s="60"/>
      <c r="M29" s="20" t="str">
        <f t="shared" si="9"/>
        <v/>
      </c>
      <c r="N29" s="10" t="str">
        <f t="shared" si="10"/>
        <v/>
      </c>
      <c r="O29" s="22" t="str">
        <f t="shared" si="11"/>
        <v/>
      </c>
      <c r="P29" s="63"/>
      <c r="Q29" s="20" t="str">
        <f t="shared" si="12"/>
        <v/>
      </c>
      <c r="R29" s="14" t="str">
        <f t="shared" si="13"/>
        <v/>
      </c>
      <c r="S29" s="16" t="str">
        <f t="shared" si="23"/>
        <v/>
      </c>
      <c r="T29" s="88" t="str">
        <f t="shared" si="14"/>
        <v/>
      </c>
      <c r="U29" s="83"/>
      <c r="V29" s="84" t="str">
        <f t="shared" si="28"/>
        <v/>
      </c>
      <c r="W29" s="85" t="str">
        <f t="shared" si="15"/>
        <v/>
      </c>
      <c r="X29" s="76" t="str">
        <f t="shared" si="25"/>
        <v/>
      </c>
      <c r="Y29" s="86"/>
      <c r="Z29" s="76" t="str">
        <f t="shared" si="29"/>
        <v/>
      </c>
      <c r="AA29" s="87" t="str">
        <f t="shared" si="16"/>
        <v/>
      </c>
      <c r="AB29" s="87" t="str">
        <f t="shared" si="2"/>
        <v/>
      </c>
      <c r="AC29" s="109"/>
      <c r="AD29" s="110"/>
      <c r="AE29" s="111" t="str">
        <f t="shared" si="3"/>
        <v/>
      </c>
      <c r="AF29" s="112" t="str">
        <f t="shared" si="17"/>
        <v/>
      </c>
      <c r="AG29" s="46" t="str">
        <f t="shared" si="4"/>
        <v/>
      </c>
      <c r="AH29" s="67" t="s">
        <v>29</v>
      </c>
      <c r="AI29" s="68" t="s">
        <v>29</v>
      </c>
      <c r="AJ29" s="38" t="str">
        <f t="shared" si="26"/>
        <v/>
      </c>
      <c r="AK29" s="67"/>
      <c r="AL29" s="17" t="str">
        <f t="shared" si="18"/>
        <v/>
      </c>
      <c r="AM29" s="36" t="str">
        <f t="shared" si="27"/>
        <v/>
      </c>
      <c r="AN29" s="72"/>
      <c r="AO29" s="18" t="str">
        <f t="shared" si="19"/>
        <v/>
      </c>
      <c r="AP29" s="17" t="str">
        <f t="shared" si="5"/>
        <v/>
      </c>
      <c r="AQ29" s="49" t="str">
        <f t="shared" si="20"/>
        <v/>
      </c>
    </row>
    <row r="30" spans="1:43" x14ac:dyDescent="0.25">
      <c r="A30" s="52"/>
      <c r="B30" s="53"/>
      <c r="C30" s="51" t="str">
        <f t="shared" si="21"/>
        <v/>
      </c>
      <c r="D30" s="8" t="str">
        <f t="shared" si="24"/>
        <v/>
      </c>
      <c r="E30" s="57"/>
      <c r="F30" s="34" t="str">
        <f t="shared" si="6"/>
        <v/>
      </c>
      <c r="G30" s="59"/>
      <c r="H30" s="60"/>
      <c r="I30" s="26" t="str">
        <f t="shared" si="7"/>
        <v/>
      </c>
      <c r="J30" s="27" t="str">
        <f t="shared" si="22"/>
        <v/>
      </c>
      <c r="K30" s="12" t="str">
        <f t="shared" si="8"/>
        <v/>
      </c>
      <c r="L30" s="60"/>
      <c r="M30" s="20" t="str">
        <f t="shared" si="9"/>
        <v/>
      </c>
      <c r="N30" s="10" t="str">
        <f t="shared" si="10"/>
        <v/>
      </c>
      <c r="O30" s="22" t="str">
        <f t="shared" si="11"/>
        <v/>
      </c>
      <c r="P30" s="63"/>
      <c r="Q30" s="20" t="str">
        <f t="shared" si="12"/>
        <v/>
      </c>
      <c r="R30" s="14" t="str">
        <f t="shared" si="13"/>
        <v/>
      </c>
      <c r="S30" s="16" t="str">
        <f t="shared" si="23"/>
        <v/>
      </c>
      <c r="T30" s="88" t="str">
        <f t="shared" si="14"/>
        <v/>
      </c>
      <c r="U30" s="83"/>
      <c r="V30" s="84" t="str">
        <f t="shared" si="28"/>
        <v/>
      </c>
      <c r="W30" s="85" t="str">
        <f t="shared" si="15"/>
        <v/>
      </c>
      <c r="X30" s="76" t="str">
        <f t="shared" si="25"/>
        <v/>
      </c>
      <c r="Y30" s="86"/>
      <c r="Z30" s="76" t="str">
        <f t="shared" si="29"/>
        <v/>
      </c>
      <c r="AA30" s="87" t="str">
        <f t="shared" si="16"/>
        <v/>
      </c>
      <c r="AB30" s="87" t="str">
        <f t="shared" si="2"/>
        <v/>
      </c>
      <c r="AC30" s="109"/>
      <c r="AD30" s="110"/>
      <c r="AE30" s="111" t="str">
        <f t="shared" si="3"/>
        <v/>
      </c>
      <c r="AF30" s="112" t="str">
        <f t="shared" si="17"/>
        <v/>
      </c>
      <c r="AG30" s="46" t="str">
        <f t="shared" si="4"/>
        <v/>
      </c>
      <c r="AH30" s="67" t="s">
        <v>29</v>
      </c>
      <c r="AI30" s="68" t="s">
        <v>29</v>
      </c>
      <c r="AJ30" s="38" t="str">
        <f t="shared" si="26"/>
        <v/>
      </c>
      <c r="AK30" s="67"/>
      <c r="AL30" s="17" t="str">
        <f t="shared" si="18"/>
        <v/>
      </c>
      <c r="AM30" s="36" t="str">
        <f t="shared" si="27"/>
        <v/>
      </c>
      <c r="AN30" s="72"/>
      <c r="AO30" s="18" t="str">
        <f t="shared" si="19"/>
        <v/>
      </c>
      <c r="AP30" s="17" t="str">
        <f t="shared" si="5"/>
        <v/>
      </c>
      <c r="AQ30" s="49" t="str">
        <f t="shared" si="20"/>
        <v/>
      </c>
    </row>
    <row r="31" spans="1:43" x14ac:dyDescent="0.25">
      <c r="A31" s="52"/>
      <c r="B31" s="53"/>
      <c r="C31" s="51" t="str">
        <f t="shared" si="21"/>
        <v/>
      </c>
      <c r="D31" s="8" t="str">
        <f t="shared" si="24"/>
        <v/>
      </c>
      <c r="E31" s="57"/>
      <c r="F31" s="34" t="str">
        <f t="shared" si="6"/>
        <v/>
      </c>
      <c r="G31" s="59"/>
      <c r="H31" s="60"/>
      <c r="I31" s="26" t="str">
        <f t="shared" si="7"/>
        <v/>
      </c>
      <c r="J31" s="27" t="str">
        <f t="shared" si="22"/>
        <v/>
      </c>
      <c r="K31" s="12" t="str">
        <f t="shared" si="8"/>
        <v/>
      </c>
      <c r="L31" s="60"/>
      <c r="M31" s="20" t="str">
        <f t="shared" si="9"/>
        <v/>
      </c>
      <c r="N31" s="10" t="str">
        <f t="shared" si="10"/>
        <v/>
      </c>
      <c r="O31" s="22" t="str">
        <f t="shared" si="11"/>
        <v/>
      </c>
      <c r="P31" s="63"/>
      <c r="Q31" s="20" t="str">
        <f t="shared" si="12"/>
        <v/>
      </c>
      <c r="R31" s="14" t="str">
        <f t="shared" si="13"/>
        <v/>
      </c>
      <c r="S31" s="16" t="str">
        <f t="shared" si="23"/>
        <v/>
      </c>
      <c r="T31" s="88" t="str">
        <f t="shared" si="14"/>
        <v/>
      </c>
      <c r="U31" s="83"/>
      <c r="V31" s="84" t="str">
        <f t="shared" si="28"/>
        <v/>
      </c>
      <c r="W31" s="85" t="str">
        <f t="shared" si="15"/>
        <v/>
      </c>
      <c r="X31" s="76" t="str">
        <f t="shared" si="25"/>
        <v/>
      </c>
      <c r="Y31" s="86"/>
      <c r="Z31" s="76" t="str">
        <f t="shared" si="29"/>
        <v/>
      </c>
      <c r="AA31" s="87" t="str">
        <f t="shared" si="16"/>
        <v/>
      </c>
      <c r="AB31" s="87" t="str">
        <f t="shared" si="2"/>
        <v/>
      </c>
      <c r="AC31" s="109"/>
      <c r="AD31" s="110"/>
      <c r="AE31" s="111" t="str">
        <f t="shared" si="3"/>
        <v/>
      </c>
      <c r="AF31" s="112" t="str">
        <f t="shared" si="17"/>
        <v/>
      </c>
      <c r="AG31" s="46" t="str">
        <f t="shared" si="4"/>
        <v/>
      </c>
      <c r="AH31" s="67" t="s">
        <v>29</v>
      </c>
      <c r="AI31" s="68" t="s">
        <v>29</v>
      </c>
      <c r="AJ31" s="38" t="str">
        <f t="shared" si="26"/>
        <v/>
      </c>
      <c r="AK31" s="67"/>
      <c r="AL31" s="17" t="str">
        <f t="shared" si="18"/>
        <v/>
      </c>
      <c r="AM31" s="36" t="str">
        <f t="shared" si="27"/>
        <v/>
      </c>
      <c r="AN31" s="72"/>
      <c r="AO31" s="18" t="str">
        <f t="shared" si="19"/>
        <v/>
      </c>
      <c r="AP31" s="17" t="str">
        <f t="shared" si="5"/>
        <v/>
      </c>
      <c r="AQ31" s="49" t="str">
        <f t="shared" si="20"/>
        <v/>
      </c>
    </row>
    <row r="32" spans="1:43" x14ac:dyDescent="0.25">
      <c r="A32" s="52"/>
      <c r="B32" s="53"/>
      <c r="C32" s="51" t="str">
        <f t="shared" si="21"/>
        <v/>
      </c>
      <c r="D32" s="8" t="str">
        <f t="shared" si="24"/>
        <v/>
      </c>
      <c r="E32" s="57"/>
      <c r="F32" s="34" t="str">
        <f t="shared" si="6"/>
        <v/>
      </c>
      <c r="G32" s="59"/>
      <c r="H32" s="60"/>
      <c r="I32" s="26" t="str">
        <f t="shared" si="7"/>
        <v/>
      </c>
      <c r="J32" s="27" t="str">
        <f t="shared" si="22"/>
        <v/>
      </c>
      <c r="K32" s="12" t="str">
        <f t="shared" si="8"/>
        <v/>
      </c>
      <c r="L32" s="60"/>
      <c r="M32" s="20" t="str">
        <f t="shared" si="9"/>
        <v/>
      </c>
      <c r="N32" s="10" t="str">
        <f t="shared" si="10"/>
        <v/>
      </c>
      <c r="O32" s="22" t="str">
        <f t="shared" si="11"/>
        <v/>
      </c>
      <c r="P32" s="63"/>
      <c r="Q32" s="20" t="str">
        <f t="shared" si="12"/>
        <v/>
      </c>
      <c r="R32" s="14" t="str">
        <f t="shared" si="13"/>
        <v/>
      </c>
      <c r="S32" s="16" t="str">
        <f t="shared" si="23"/>
        <v/>
      </c>
      <c r="T32" s="88" t="str">
        <f t="shared" si="14"/>
        <v/>
      </c>
      <c r="U32" s="83"/>
      <c r="V32" s="84" t="str">
        <f t="shared" si="28"/>
        <v/>
      </c>
      <c r="W32" s="85" t="str">
        <f t="shared" si="15"/>
        <v/>
      </c>
      <c r="X32" s="76" t="str">
        <f t="shared" si="25"/>
        <v/>
      </c>
      <c r="Y32" s="86"/>
      <c r="Z32" s="76" t="str">
        <f t="shared" si="29"/>
        <v/>
      </c>
      <c r="AA32" s="87" t="str">
        <f t="shared" si="16"/>
        <v/>
      </c>
      <c r="AB32" s="87" t="str">
        <f t="shared" si="2"/>
        <v/>
      </c>
      <c r="AC32" s="109"/>
      <c r="AD32" s="110"/>
      <c r="AE32" s="111" t="str">
        <f t="shared" si="3"/>
        <v/>
      </c>
      <c r="AF32" s="112" t="str">
        <f t="shared" si="17"/>
        <v/>
      </c>
      <c r="AG32" s="46" t="str">
        <f t="shared" si="4"/>
        <v/>
      </c>
      <c r="AH32" s="67"/>
      <c r="AI32" s="68"/>
      <c r="AJ32" s="38" t="str">
        <f t="shared" si="26"/>
        <v/>
      </c>
      <c r="AK32" s="67"/>
      <c r="AL32" s="17" t="str">
        <f t="shared" si="18"/>
        <v/>
      </c>
      <c r="AM32" s="36" t="str">
        <f t="shared" si="27"/>
        <v/>
      </c>
      <c r="AN32" s="72"/>
      <c r="AO32" s="18" t="str">
        <f t="shared" si="19"/>
        <v/>
      </c>
      <c r="AP32" s="17" t="str">
        <f t="shared" si="5"/>
        <v/>
      </c>
      <c r="AQ32" s="49" t="str">
        <f t="shared" si="20"/>
        <v/>
      </c>
    </row>
    <row r="33" spans="1:43" x14ac:dyDescent="0.25">
      <c r="A33" s="52"/>
      <c r="B33" s="53"/>
      <c r="C33" s="51" t="str">
        <f t="shared" si="21"/>
        <v/>
      </c>
      <c r="D33" s="8" t="str">
        <f t="shared" si="24"/>
        <v/>
      </c>
      <c r="E33" s="57"/>
      <c r="F33" s="34" t="str">
        <f t="shared" si="6"/>
        <v/>
      </c>
      <c r="G33" s="59"/>
      <c r="H33" s="60"/>
      <c r="I33" s="26" t="str">
        <f t="shared" si="7"/>
        <v/>
      </c>
      <c r="J33" s="27" t="str">
        <f t="shared" si="22"/>
        <v/>
      </c>
      <c r="K33" s="12" t="str">
        <f t="shared" si="8"/>
        <v/>
      </c>
      <c r="L33" s="60"/>
      <c r="M33" s="20" t="str">
        <f t="shared" si="9"/>
        <v/>
      </c>
      <c r="N33" s="10" t="str">
        <f t="shared" si="10"/>
        <v/>
      </c>
      <c r="O33" s="22" t="str">
        <f t="shared" si="11"/>
        <v/>
      </c>
      <c r="P33" s="63"/>
      <c r="Q33" s="20" t="str">
        <f t="shared" si="12"/>
        <v/>
      </c>
      <c r="R33" s="14" t="str">
        <f t="shared" si="13"/>
        <v/>
      </c>
      <c r="S33" s="16" t="str">
        <f t="shared" si="23"/>
        <v/>
      </c>
      <c r="T33" s="88" t="str">
        <f t="shared" si="14"/>
        <v/>
      </c>
      <c r="U33" s="83"/>
      <c r="V33" s="84" t="str">
        <f t="shared" si="28"/>
        <v/>
      </c>
      <c r="W33" s="85" t="str">
        <f t="shared" si="15"/>
        <v/>
      </c>
      <c r="X33" s="76" t="str">
        <f t="shared" si="25"/>
        <v/>
      </c>
      <c r="Y33" s="86"/>
      <c r="Z33" s="76" t="str">
        <f t="shared" si="29"/>
        <v/>
      </c>
      <c r="AA33" s="87" t="str">
        <f t="shared" si="16"/>
        <v/>
      </c>
      <c r="AB33" s="87" t="str">
        <f t="shared" si="2"/>
        <v/>
      </c>
      <c r="AC33" s="109"/>
      <c r="AD33" s="110"/>
      <c r="AE33" s="111" t="str">
        <f t="shared" si="3"/>
        <v/>
      </c>
      <c r="AF33" s="112" t="str">
        <f t="shared" si="17"/>
        <v/>
      </c>
      <c r="AG33" s="46" t="str">
        <f t="shared" si="4"/>
        <v/>
      </c>
      <c r="AH33" s="67"/>
      <c r="AI33" s="68"/>
      <c r="AJ33" s="38" t="str">
        <f t="shared" si="26"/>
        <v/>
      </c>
      <c r="AK33" s="67"/>
      <c r="AL33" s="17" t="str">
        <f t="shared" si="18"/>
        <v/>
      </c>
      <c r="AM33" s="36" t="str">
        <f t="shared" si="27"/>
        <v/>
      </c>
      <c r="AN33" s="72"/>
      <c r="AO33" s="18" t="str">
        <f t="shared" si="19"/>
        <v/>
      </c>
      <c r="AP33" s="17" t="str">
        <f t="shared" si="5"/>
        <v/>
      </c>
      <c r="AQ33" s="49" t="str">
        <f t="shared" si="20"/>
        <v/>
      </c>
    </row>
    <row r="34" spans="1:43" x14ac:dyDescent="0.25">
      <c r="A34" s="52"/>
      <c r="B34" s="53"/>
      <c r="C34" s="51" t="str">
        <f t="shared" si="21"/>
        <v/>
      </c>
      <c r="D34" s="8" t="str">
        <f t="shared" si="24"/>
        <v/>
      </c>
      <c r="E34" s="57"/>
      <c r="F34" s="34" t="str">
        <f t="shared" si="6"/>
        <v/>
      </c>
      <c r="G34" s="59"/>
      <c r="H34" s="60"/>
      <c r="I34" s="26" t="str">
        <f t="shared" si="7"/>
        <v/>
      </c>
      <c r="J34" s="27" t="str">
        <f t="shared" si="22"/>
        <v/>
      </c>
      <c r="K34" s="12" t="str">
        <f t="shared" si="8"/>
        <v/>
      </c>
      <c r="L34" s="60"/>
      <c r="M34" s="20" t="str">
        <f t="shared" si="9"/>
        <v/>
      </c>
      <c r="N34" s="10" t="str">
        <f t="shared" si="10"/>
        <v/>
      </c>
      <c r="O34" s="22" t="str">
        <f t="shared" si="11"/>
        <v/>
      </c>
      <c r="P34" s="63"/>
      <c r="Q34" s="20" t="str">
        <f t="shared" si="12"/>
        <v/>
      </c>
      <c r="R34" s="14" t="str">
        <f t="shared" si="13"/>
        <v/>
      </c>
      <c r="S34" s="16" t="str">
        <f t="shared" si="23"/>
        <v/>
      </c>
      <c r="T34" s="88" t="str">
        <f t="shared" si="14"/>
        <v/>
      </c>
      <c r="U34" s="83"/>
      <c r="V34" s="84" t="str">
        <f t="shared" si="28"/>
        <v/>
      </c>
      <c r="W34" s="85" t="str">
        <f t="shared" si="15"/>
        <v/>
      </c>
      <c r="X34" s="76" t="str">
        <f t="shared" si="25"/>
        <v/>
      </c>
      <c r="Y34" s="86"/>
      <c r="Z34" s="76" t="str">
        <f t="shared" si="29"/>
        <v/>
      </c>
      <c r="AA34" s="87" t="str">
        <f t="shared" si="16"/>
        <v/>
      </c>
      <c r="AB34" s="87" t="str">
        <f t="shared" si="2"/>
        <v/>
      </c>
      <c r="AC34" s="109"/>
      <c r="AD34" s="110"/>
      <c r="AE34" s="111" t="str">
        <f t="shared" si="3"/>
        <v/>
      </c>
      <c r="AF34" s="112" t="str">
        <f t="shared" si="17"/>
        <v/>
      </c>
      <c r="AG34" s="46" t="str">
        <f t="shared" si="4"/>
        <v/>
      </c>
      <c r="AH34" s="67"/>
      <c r="AI34" s="68"/>
      <c r="AJ34" s="38" t="str">
        <f t="shared" si="26"/>
        <v/>
      </c>
      <c r="AK34" s="67"/>
      <c r="AL34" s="17" t="str">
        <f t="shared" si="18"/>
        <v/>
      </c>
      <c r="AM34" s="36" t="str">
        <f t="shared" si="27"/>
        <v/>
      </c>
      <c r="AN34" s="72"/>
      <c r="AO34" s="18" t="str">
        <f t="shared" si="19"/>
        <v/>
      </c>
      <c r="AP34" s="17" t="str">
        <f t="shared" si="5"/>
        <v/>
      </c>
      <c r="AQ34" s="49" t="str">
        <f t="shared" si="20"/>
        <v/>
      </c>
    </row>
    <row r="35" spans="1:43" x14ac:dyDescent="0.25">
      <c r="A35" s="52"/>
      <c r="B35" s="53"/>
      <c r="C35" s="51" t="str">
        <f t="shared" si="21"/>
        <v/>
      </c>
      <c r="D35" s="8" t="str">
        <f t="shared" si="24"/>
        <v/>
      </c>
      <c r="E35" s="57"/>
      <c r="F35" s="34" t="str">
        <f t="shared" si="6"/>
        <v/>
      </c>
      <c r="G35" s="59"/>
      <c r="H35" s="60"/>
      <c r="I35" s="26" t="str">
        <f t="shared" si="7"/>
        <v/>
      </c>
      <c r="J35" s="27" t="str">
        <f t="shared" si="22"/>
        <v/>
      </c>
      <c r="K35" s="12" t="str">
        <f t="shared" si="8"/>
        <v/>
      </c>
      <c r="L35" s="60"/>
      <c r="M35" s="20" t="str">
        <f t="shared" si="9"/>
        <v/>
      </c>
      <c r="N35" s="10" t="str">
        <f t="shared" si="10"/>
        <v/>
      </c>
      <c r="O35" s="22" t="str">
        <f t="shared" si="11"/>
        <v/>
      </c>
      <c r="P35" s="63"/>
      <c r="Q35" s="20" t="str">
        <f t="shared" si="12"/>
        <v/>
      </c>
      <c r="R35" s="14" t="str">
        <f t="shared" si="13"/>
        <v/>
      </c>
      <c r="S35" s="16" t="str">
        <f t="shared" si="23"/>
        <v/>
      </c>
      <c r="T35" s="88" t="str">
        <f t="shared" si="14"/>
        <v/>
      </c>
      <c r="U35" s="83"/>
      <c r="V35" s="84" t="str">
        <f t="shared" si="28"/>
        <v/>
      </c>
      <c r="W35" s="85" t="str">
        <f t="shared" si="15"/>
        <v/>
      </c>
      <c r="X35" s="76" t="str">
        <f t="shared" si="25"/>
        <v/>
      </c>
      <c r="Y35" s="86"/>
      <c r="Z35" s="76" t="str">
        <f t="shared" si="29"/>
        <v/>
      </c>
      <c r="AA35" s="87" t="str">
        <f t="shared" si="16"/>
        <v/>
      </c>
      <c r="AB35" s="87" t="str">
        <f t="shared" si="2"/>
        <v/>
      </c>
      <c r="AC35" s="109"/>
      <c r="AD35" s="110"/>
      <c r="AE35" s="111" t="str">
        <f t="shared" si="3"/>
        <v/>
      </c>
      <c r="AF35" s="112" t="str">
        <f t="shared" si="17"/>
        <v/>
      </c>
      <c r="AG35" s="46" t="str">
        <f t="shared" si="4"/>
        <v/>
      </c>
      <c r="AH35" s="67"/>
      <c r="AI35" s="68"/>
      <c r="AJ35" s="38" t="str">
        <f t="shared" si="26"/>
        <v/>
      </c>
      <c r="AK35" s="67"/>
      <c r="AL35" s="17" t="str">
        <f t="shared" si="18"/>
        <v/>
      </c>
      <c r="AM35" s="36" t="str">
        <f t="shared" si="27"/>
        <v/>
      </c>
      <c r="AN35" s="72"/>
      <c r="AO35" s="18" t="str">
        <f t="shared" si="19"/>
        <v/>
      </c>
      <c r="AP35" s="17" t="str">
        <f t="shared" si="5"/>
        <v/>
      </c>
      <c r="AQ35" s="49" t="str">
        <f t="shared" si="20"/>
        <v/>
      </c>
    </row>
    <row r="36" spans="1:43" x14ac:dyDescent="0.25">
      <c r="A36" s="52"/>
      <c r="B36" s="53"/>
      <c r="C36" s="51" t="str">
        <f t="shared" si="21"/>
        <v/>
      </c>
      <c r="D36" s="8" t="str">
        <f t="shared" si="24"/>
        <v/>
      </c>
      <c r="E36" s="57"/>
      <c r="F36" s="34" t="str">
        <f t="shared" si="6"/>
        <v/>
      </c>
      <c r="G36" s="59"/>
      <c r="H36" s="60"/>
      <c r="I36" s="26" t="str">
        <f t="shared" si="7"/>
        <v/>
      </c>
      <c r="J36" s="27" t="str">
        <f t="shared" si="22"/>
        <v/>
      </c>
      <c r="K36" s="12" t="str">
        <f t="shared" si="8"/>
        <v/>
      </c>
      <c r="L36" s="60"/>
      <c r="M36" s="20" t="str">
        <f t="shared" si="9"/>
        <v/>
      </c>
      <c r="N36" s="10" t="str">
        <f t="shared" si="10"/>
        <v/>
      </c>
      <c r="O36" s="22" t="str">
        <f t="shared" si="11"/>
        <v/>
      </c>
      <c r="P36" s="63"/>
      <c r="Q36" s="20" t="str">
        <f t="shared" si="12"/>
        <v/>
      </c>
      <c r="R36" s="14" t="str">
        <f t="shared" si="13"/>
        <v/>
      </c>
      <c r="S36" s="16" t="str">
        <f t="shared" si="23"/>
        <v/>
      </c>
      <c r="T36" s="88" t="str">
        <f t="shared" si="14"/>
        <v/>
      </c>
      <c r="U36" s="83"/>
      <c r="V36" s="84" t="str">
        <f t="shared" si="28"/>
        <v/>
      </c>
      <c r="W36" s="85" t="str">
        <f t="shared" si="15"/>
        <v/>
      </c>
      <c r="X36" s="76" t="str">
        <f t="shared" si="25"/>
        <v/>
      </c>
      <c r="Y36" s="86"/>
      <c r="Z36" s="76" t="str">
        <f t="shared" si="29"/>
        <v/>
      </c>
      <c r="AA36" s="87" t="str">
        <f t="shared" si="16"/>
        <v/>
      </c>
      <c r="AB36" s="87" t="str">
        <f t="shared" si="2"/>
        <v/>
      </c>
      <c r="AC36" s="109"/>
      <c r="AD36" s="110"/>
      <c r="AE36" s="111" t="str">
        <f t="shared" si="3"/>
        <v/>
      </c>
      <c r="AF36" s="112" t="str">
        <f t="shared" si="17"/>
        <v/>
      </c>
      <c r="AG36" s="46" t="str">
        <f t="shared" si="4"/>
        <v/>
      </c>
      <c r="AH36" s="67"/>
      <c r="AI36" s="68"/>
      <c r="AJ36" s="38" t="str">
        <f t="shared" si="26"/>
        <v/>
      </c>
      <c r="AK36" s="67"/>
      <c r="AL36" s="17" t="str">
        <f t="shared" si="18"/>
        <v/>
      </c>
      <c r="AM36" s="36" t="str">
        <f t="shared" si="27"/>
        <v/>
      </c>
      <c r="AN36" s="72"/>
      <c r="AO36" s="18" t="str">
        <f t="shared" si="19"/>
        <v/>
      </c>
      <c r="AP36" s="17" t="str">
        <f t="shared" si="5"/>
        <v/>
      </c>
      <c r="AQ36" s="49" t="str">
        <f t="shared" si="20"/>
        <v/>
      </c>
    </row>
    <row r="37" spans="1:43" x14ac:dyDescent="0.25">
      <c r="A37" s="52"/>
      <c r="B37" s="53"/>
      <c r="C37" s="51" t="str">
        <f t="shared" si="21"/>
        <v/>
      </c>
      <c r="D37" s="8" t="str">
        <f t="shared" si="24"/>
        <v/>
      </c>
      <c r="E37" s="57"/>
      <c r="F37" s="34" t="str">
        <f t="shared" si="6"/>
        <v/>
      </c>
      <c r="G37" s="59"/>
      <c r="H37" s="60"/>
      <c r="I37" s="26" t="str">
        <f t="shared" si="7"/>
        <v/>
      </c>
      <c r="J37" s="27" t="str">
        <f t="shared" si="22"/>
        <v/>
      </c>
      <c r="K37" s="12" t="str">
        <f t="shared" si="8"/>
        <v/>
      </c>
      <c r="L37" s="60"/>
      <c r="M37" s="20" t="str">
        <f t="shared" si="9"/>
        <v/>
      </c>
      <c r="N37" s="10" t="str">
        <f t="shared" si="10"/>
        <v/>
      </c>
      <c r="O37" s="22" t="str">
        <f t="shared" si="11"/>
        <v/>
      </c>
      <c r="P37" s="63"/>
      <c r="Q37" s="20" t="str">
        <f t="shared" si="12"/>
        <v/>
      </c>
      <c r="R37" s="14" t="str">
        <f t="shared" si="13"/>
        <v/>
      </c>
      <c r="S37" s="16" t="str">
        <f t="shared" si="23"/>
        <v/>
      </c>
      <c r="T37" s="88" t="str">
        <f t="shared" si="14"/>
        <v/>
      </c>
      <c r="U37" s="83"/>
      <c r="V37" s="84" t="str">
        <f t="shared" si="28"/>
        <v/>
      </c>
      <c r="W37" s="85" t="str">
        <f t="shared" si="15"/>
        <v/>
      </c>
      <c r="X37" s="76" t="str">
        <f t="shared" si="25"/>
        <v/>
      </c>
      <c r="Y37" s="86"/>
      <c r="Z37" s="76" t="str">
        <f t="shared" si="29"/>
        <v/>
      </c>
      <c r="AA37" s="87" t="str">
        <f t="shared" si="16"/>
        <v/>
      </c>
      <c r="AB37" s="87" t="str">
        <f t="shared" si="2"/>
        <v/>
      </c>
      <c r="AC37" s="109"/>
      <c r="AD37" s="110"/>
      <c r="AE37" s="111" t="str">
        <f t="shared" si="3"/>
        <v/>
      </c>
      <c r="AF37" s="112" t="str">
        <f t="shared" si="17"/>
        <v/>
      </c>
      <c r="AG37" s="46" t="str">
        <f t="shared" si="4"/>
        <v/>
      </c>
      <c r="AH37" s="67"/>
      <c r="AI37" s="68"/>
      <c r="AJ37" s="38" t="str">
        <f t="shared" si="26"/>
        <v/>
      </c>
      <c r="AK37" s="67"/>
      <c r="AL37" s="17" t="str">
        <f t="shared" si="18"/>
        <v/>
      </c>
      <c r="AM37" s="36" t="str">
        <f t="shared" si="27"/>
        <v/>
      </c>
      <c r="AN37" s="72"/>
      <c r="AO37" s="18" t="str">
        <f t="shared" si="19"/>
        <v/>
      </c>
      <c r="AP37" s="17" t="str">
        <f t="shared" si="5"/>
        <v/>
      </c>
      <c r="AQ37" s="49" t="str">
        <f t="shared" si="20"/>
        <v/>
      </c>
    </row>
    <row r="38" spans="1:43" x14ac:dyDescent="0.25">
      <c r="A38" s="52"/>
      <c r="B38" s="53"/>
      <c r="C38" s="51" t="str">
        <f t="shared" si="21"/>
        <v/>
      </c>
      <c r="D38" s="8" t="str">
        <f t="shared" si="24"/>
        <v/>
      </c>
      <c r="E38" s="57"/>
      <c r="F38" s="34" t="str">
        <f t="shared" si="6"/>
        <v/>
      </c>
      <c r="G38" s="59"/>
      <c r="H38" s="60"/>
      <c r="I38" s="26" t="str">
        <f t="shared" si="7"/>
        <v/>
      </c>
      <c r="J38" s="27" t="str">
        <f t="shared" si="22"/>
        <v/>
      </c>
      <c r="K38" s="12" t="str">
        <f t="shared" si="8"/>
        <v/>
      </c>
      <c r="L38" s="60"/>
      <c r="M38" s="20" t="str">
        <f t="shared" si="9"/>
        <v/>
      </c>
      <c r="N38" s="10" t="str">
        <f t="shared" si="10"/>
        <v/>
      </c>
      <c r="O38" s="22" t="str">
        <f t="shared" si="11"/>
        <v/>
      </c>
      <c r="P38" s="63"/>
      <c r="Q38" s="20" t="str">
        <f t="shared" si="12"/>
        <v/>
      </c>
      <c r="R38" s="14" t="str">
        <f t="shared" si="13"/>
        <v/>
      </c>
      <c r="S38" s="16" t="str">
        <f t="shared" si="23"/>
        <v/>
      </c>
      <c r="T38" s="88" t="str">
        <f t="shared" si="14"/>
        <v/>
      </c>
      <c r="U38" s="83"/>
      <c r="V38" s="84" t="str">
        <f t="shared" si="28"/>
        <v/>
      </c>
      <c r="W38" s="85" t="str">
        <f t="shared" si="15"/>
        <v/>
      </c>
      <c r="X38" s="76" t="str">
        <f t="shared" si="25"/>
        <v/>
      </c>
      <c r="Y38" s="86"/>
      <c r="Z38" s="76" t="str">
        <f t="shared" si="29"/>
        <v/>
      </c>
      <c r="AA38" s="87" t="str">
        <f t="shared" si="16"/>
        <v/>
      </c>
      <c r="AB38" s="87" t="str">
        <f t="shared" si="2"/>
        <v/>
      </c>
      <c r="AC38" s="109"/>
      <c r="AD38" s="110"/>
      <c r="AE38" s="111" t="str">
        <f t="shared" si="3"/>
        <v/>
      </c>
      <c r="AF38" s="112" t="str">
        <f t="shared" si="17"/>
        <v/>
      </c>
      <c r="AG38" s="46" t="str">
        <f t="shared" si="4"/>
        <v/>
      </c>
      <c r="AH38" s="67"/>
      <c r="AI38" s="68"/>
      <c r="AJ38" s="38" t="str">
        <f t="shared" si="26"/>
        <v/>
      </c>
      <c r="AK38" s="67"/>
      <c r="AL38" s="17" t="str">
        <f t="shared" si="18"/>
        <v/>
      </c>
      <c r="AM38" s="36" t="str">
        <f t="shared" si="27"/>
        <v/>
      </c>
      <c r="AN38" s="72"/>
      <c r="AO38" s="18" t="str">
        <f t="shared" si="19"/>
        <v/>
      </c>
      <c r="AP38" s="17" t="str">
        <f t="shared" si="5"/>
        <v/>
      </c>
      <c r="AQ38" s="49" t="str">
        <f t="shared" si="20"/>
        <v/>
      </c>
    </row>
    <row r="39" spans="1:43" x14ac:dyDescent="0.25">
      <c r="A39" s="52"/>
      <c r="B39" s="53"/>
      <c r="C39" s="51" t="str">
        <f t="shared" si="21"/>
        <v/>
      </c>
      <c r="D39" s="8" t="str">
        <f t="shared" si="24"/>
        <v/>
      </c>
      <c r="E39" s="57"/>
      <c r="F39" s="34" t="str">
        <f t="shared" si="6"/>
        <v/>
      </c>
      <c r="G39" s="59"/>
      <c r="H39" s="60"/>
      <c r="I39" s="26" t="str">
        <f t="shared" si="7"/>
        <v/>
      </c>
      <c r="J39" s="27" t="str">
        <f t="shared" si="22"/>
        <v/>
      </c>
      <c r="K39" s="12" t="str">
        <f t="shared" si="8"/>
        <v/>
      </c>
      <c r="L39" s="60"/>
      <c r="M39" s="20" t="str">
        <f t="shared" si="9"/>
        <v/>
      </c>
      <c r="N39" s="10" t="str">
        <f t="shared" si="10"/>
        <v/>
      </c>
      <c r="O39" s="22" t="str">
        <f t="shared" si="11"/>
        <v/>
      </c>
      <c r="P39" s="63"/>
      <c r="Q39" s="20" t="str">
        <f t="shared" si="12"/>
        <v/>
      </c>
      <c r="R39" s="14" t="str">
        <f t="shared" si="13"/>
        <v/>
      </c>
      <c r="S39" s="16" t="str">
        <f t="shared" si="23"/>
        <v/>
      </c>
      <c r="T39" s="88" t="str">
        <f t="shared" si="14"/>
        <v/>
      </c>
      <c r="U39" s="83"/>
      <c r="V39" s="84" t="str">
        <f t="shared" si="28"/>
        <v/>
      </c>
      <c r="W39" s="85" t="str">
        <f t="shared" si="15"/>
        <v/>
      </c>
      <c r="X39" s="76" t="str">
        <f t="shared" si="25"/>
        <v/>
      </c>
      <c r="Y39" s="86"/>
      <c r="Z39" s="76" t="str">
        <f t="shared" si="29"/>
        <v/>
      </c>
      <c r="AA39" s="87" t="str">
        <f t="shared" si="16"/>
        <v/>
      </c>
      <c r="AB39" s="87" t="str">
        <f t="shared" ref="AB39:AB70" si="30">IF(Y39=0,"",((Z39)*60)/(V39))</f>
        <v/>
      </c>
      <c r="AC39" s="109"/>
      <c r="AD39" s="110"/>
      <c r="AE39" s="111" t="str">
        <f t="shared" ref="AE39:AE70" si="31">IF(AC39=0,"",M39/AC39)</f>
        <v/>
      </c>
      <c r="AF39" s="112" t="str">
        <f t="shared" si="17"/>
        <v/>
      </c>
      <c r="AG39" s="46" t="str">
        <f t="shared" ref="AG39:AG70" si="32">IF($E39=0,"",($F39*$AG$4))</f>
        <v/>
      </c>
      <c r="AH39" s="67"/>
      <c r="AI39" s="68"/>
      <c r="AJ39" s="38" t="str">
        <f t="shared" si="26"/>
        <v/>
      </c>
      <c r="AK39" s="67"/>
      <c r="AL39" s="17" t="str">
        <f t="shared" si="18"/>
        <v/>
      </c>
      <c r="AM39" s="36" t="str">
        <f t="shared" si="27"/>
        <v/>
      </c>
      <c r="AN39" s="72"/>
      <c r="AO39" s="18" t="str">
        <f t="shared" si="19"/>
        <v/>
      </c>
      <c r="AP39" s="17" t="str">
        <f t="shared" si="5"/>
        <v/>
      </c>
      <c r="AQ39" s="49" t="str">
        <f t="shared" si="20"/>
        <v/>
      </c>
    </row>
    <row r="40" spans="1:43" x14ac:dyDescent="0.25">
      <c r="A40" s="52"/>
      <c r="B40" s="53"/>
      <c r="C40" s="51" t="str">
        <f t="shared" si="21"/>
        <v/>
      </c>
      <c r="D40" s="8" t="str">
        <f t="shared" si="24"/>
        <v/>
      </c>
      <c r="E40" s="57"/>
      <c r="F40" s="34" t="str">
        <f t="shared" si="6"/>
        <v/>
      </c>
      <c r="G40" s="59"/>
      <c r="H40" s="60"/>
      <c r="I40" s="26" t="str">
        <f t="shared" si="7"/>
        <v/>
      </c>
      <c r="J40" s="27" t="str">
        <f t="shared" si="22"/>
        <v/>
      </c>
      <c r="K40" s="12" t="str">
        <f t="shared" si="8"/>
        <v/>
      </c>
      <c r="L40" s="60"/>
      <c r="M40" s="20" t="str">
        <f t="shared" si="9"/>
        <v/>
      </c>
      <c r="N40" s="10" t="str">
        <f t="shared" si="10"/>
        <v/>
      </c>
      <c r="O40" s="22" t="str">
        <f t="shared" si="11"/>
        <v/>
      </c>
      <c r="P40" s="63"/>
      <c r="Q40" s="20" t="str">
        <f t="shared" si="12"/>
        <v/>
      </c>
      <c r="R40" s="14" t="str">
        <f t="shared" si="13"/>
        <v/>
      </c>
      <c r="S40" s="16" t="str">
        <f t="shared" si="23"/>
        <v/>
      </c>
      <c r="T40" s="88" t="str">
        <f t="shared" si="14"/>
        <v/>
      </c>
      <c r="U40" s="83"/>
      <c r="V40" s="84" t="str">
        <f t="shared" si="28"/>
        <v/>
      </c>
      <c r="W40" s="85" t="str">
        <f t="shared" si="15"/>
        <v/>
      </c>
      <c r="X40" s="76" t="str">
        <f t="shared" si="25"/>
        <v/>
      </c>
      <c r="Y40" s="86"/>
      <c r="Z40" s="76" t="str">
        <f t="shared" si="29"/>
        <v/>
      </c>
      <c r="AA40" s="87" t="str">
        <f t="shared" si="16"/>
        <v/>
      </c>
      <c r="AB40" s="87" t="str">
        <f t="shared" si="30"/>
        <v/>
      </c>
      <c r="AC40" s="109"/>
      <c r="AD40" s="110"/>
      <c r="AE40" s="111" t="str">
        <f t="shared" si="31"/>
        <v/>
      </c>
      <c r="AF40" s="112" t="str">
        <f t="shared" si="17"/>
        <v/>
      </c>
      <c r="AG40" s="46" t="str">
        <f t="shared" si="32"/>
        <v/>
      </c>
      <c r="AH40" s="67"/>
      <c r="AI40" s="68"/>
      <c r="AJ40" s="38" t="str">
        <f t="shared" si="26"/>
        <v/>
      </c>
      <c r="AK40" s="67"/>
      <c r="AL40" s="17" t="str">
        <f t="shared" si="18"/>
        <v/>
      </c>
      <c r="AM40" s="36" t="str">
        <f t="shared" si="27"/>
        <v/>
      </c>
      <c r="AN40" s="72"/>
      <c r="AO40" s="18" t="str">
        <f t="shared" si="19"/>
        <v/>
      </c>
      <c r="AP40" s="17" t="str">
        <f t="shared" si="5"/>
        <v/>
      </c>
      <c r="AQ40" s="49" t="str">
        <f t="shared" si="20"/>
        <v/>
      </c>
    </row>
    <row r="41" spans="1:43" x14ac:dyDescent="0.25">
      <c r="A41" s="52"/>
      <c r="B41" s="53"/>
      <c r="C41" s="51" t="str">
        <f t="shared" si="21"/>
        <v/>
      </c>
      <c r="D41" s="8" t="str">
        <f t="shared" si="24"/>
        <v/>
      </c>
      <c r="E41" s="57"/>
      <c r="F41" s="34" t="str">
        <f t="shared" si="6"/>
        <v/>
      </c>
      <c r="G41" s="59"/>
      <c r="H41" s="60"/>
      <c r="I41" s="26" t="str">
        <f t="shared" si="7"/>
        <v/>
      </c>
      <c r="J41" s="27" t="str">
        <f t="shared" si="22"/>
        <v/>
      </c>
      <c r="K41" s="12" t="str">
        <f t="shared" si="8"/>
        <v/>
      </c>
      <c r="L41" s="60"/>
      <c r="M41" s="20" t="str">
        <f t="shared" si="9"/>
        <v/>
      </c>
      <c r="N41" s="10" t="str">
        <f t="shared" si="10"/>
        <v/>
      </c>
      <c r="O41" s="22" t="str">
        <f t="shared" si="11"/>
        <v/>
      </c>
      <c r="P41" s="63"/>
      <c r="Q41" s="20" t="str">
        <f t="shared" si="12"/>
        <v/>
      </c>
      <c r="R41" s="14" t="str">
        <f t="shared" si="13"/>
        <v/>
      </c>
      <c r="S41" s="16" t="str">
        <f t="shared" si="23"/>
        <v/>
      </c>
      <c r="T41" s="88" t="str">
        <f t="shared" si="14"/>
        <v/>
      </c>
      <c r="U41" s="83"/>
      <c r="V41" s="84" t="str">
        <f t="shared" si="28"/>
        <v/>
      </c>
      <c r="W41" s="85" t="str">
        <f t="shared" si="15"/>
        <v/>
      </c>
      <c r="X41" s="76" t="str">
        <f t="shared" si="25"/>
        <v/>
      </c>
      <c r="Y41" s="86"/>
      <c r="Z41" s="76" t="str">
        <f t="shared" si="29"/>
        <v/>
      </c>
      <c r="AA41" s="87" t="str">
        <f t="shared" si="16"/>
        <v/>
      </c>
      <c r="AB41" s="87" t="str">
        <f t="shared" si="30"/>
        <v/>
      </c>
      <c r="AC41" s="109"/>
      <c r="AD41" s="110"/>
      <c r="AE41" s="111" t="str">
        <f t="shared" si="31"/>
        <v/>
      </c>
      <c r="AF41" s="112" t="str">
        <f t="shared" si="17"/>
        <v/>
      </c>
      <c r="AG41" s="46" t="str">
        <f t="shared" si="32"/>
        <v/>
      </c>
      <c r="AH41" s="67"/>
      <c r="AI41" s="68"/>
      <c r="AJ41" s="38" t="str">
        <f t="shared" si="26"/>
        <v/>
      </c>
      <c r="AK41" s="67"/>
      <c r="AL41" s="17" t="str">
        <f t="shared" si="18"/>
        <v/>
      </c>
      <c r="AM41" s="36" t="str">
        <f t="shared" si="27"/>
        <v/>
      </c>
      <c r="AN41" s="72"/>
      <c r="AO41" s="18" t="str">
        <f t="shared" si="19"/>
        <v/>
      </c>
      <c r="AP41" s="17" t="str">
        <f t="shared" si="5"/>
        <v/>
      </c>
      <c r="AQ41" s="49" t="str">
        <f t="shared" si="20"/>
        <v/>
      </c>
    </row>
    <row r="42" spans="1:43" x14ac:dyDescent="0.25">
      <c r="A42" s="52"/>
      <c r="B42" s="53"/>
      <c r="C42" s="51" t="str">
        <f t="shared" si="21"/>
        <v/>
      </c>
      <c r="D42" s="8" t="str">
        <f t="shared" si="24"/>
        <v/>
      </c>
      <c r="E42" s="57"/>
      <c r="F42" s="34" t="str">
        <f t="shared" si="6"/>
        <v/>
      </c>
      <c r="G42" s="59"/>
      <c r="H42" s="60"/>
      <c r="I42" s="26" t="str">
        <f t="shared" si="7"/>
        <v/>
      </c>
      <c r="J42" s="27" t="str">
        <f t="shared" si="22"/>
        <v/>
      </c>
      <c r="K42" s="12" t="str">
        <f t="shared" si="8"/>
        <v/>
      </c>
      <c r="L42" s="60"/>
      <c r="M42" s="20" t="str">
        <f t="shared" si="9"/>
        <v/>
      </c>
      <c r="N42" s="10" t="str">
        <f t="shared" si="10"/>
        <v/>
      </c>
      <c r="O42" s="22" t="str">
        <f t="shared" si="11"/>
        <v/>
      </c>
      <c r="P42" s="63"/>
      <c r="Q42" s="20" t="str">
        <f t="shared" si="12"/>
        <v/>
      </c>
      <c r="R42" s="14" t="str">
        <f t="shared" si="13"/>
        <v/>
      </c>
      <c r="S42" s="16" t="str">
        <f t="shared" si="23"/>
        <v/>
      </c>
      <c r="T42" s="88" t="str">
        <f t="shared" si="14"/>
        <v/>
      </c>
      <c r="U42" s="83"/>
      <c r="V42" s="84" t="str">
        <f t="shared" si="28"/>
        <v/>
      </c>
      <c r="W42" s="85" t="str">
        <f t="shared" si="15"/>
        <v/>
      </c>
      <c r="X42" s="76" t="str">
        <f t="shared" si="25"/>
        <v/>
      </c>
      <c r="Y42" s="86"/>
      <c r="Z42" s="76" t="str">
        <f t="shared" si="29"/>
        <v/>
      </c>
      <c r="AA42" s="87" t="str">
        <f t="shared" si="16"/>
        <v/>
      </c>
      <c r="AB42" s="87" t="str">
        <f t="shared" si="30"/>
        <v/>
      </c>
      <c r="AC42" s="109"/>
      <c r="AD42" s="110"/>
      <c r="AE42" s="111" t="str">
        <f t="shared" si="31"/>
        <v/>
      </c>
      <c r="AF42" s="112" t="str">
        <f t="shared" si="17"/>
        <v/>
      </c>
      <c r="AG42" s="46" t="str">
        <f t="shared" si="32"/>
        <v/>
      </c>
      <c r="AH42" s="67"/>
      <c r="AI42" s="68"/>
      <c r="AJ42" s="38" t="str">
        <f t="shared" si="26"/>
        <v/>
      </c>
      <c r="AK42" s="67"/>
      <c r="AL42" s="17" t="str">
        <f t="shared" si="18"/>
        <v/>
      </c>
      <c r="AM42" s="36" t="str">
        <f t="shared" si="27"/>
        <v/>
      </c>
      <c r="AN42" s="72"/>
      <c r="AO42" s="18" t="str">
        <f t="shared" si="19"/>
        <v/>
      </c>
      <c r="AP42" s="17" t="str">
        <f t="shared" si="5"/>
        <v/>
      </c>
      <c r="AQ42" s="49" t="str">
        <f t="shared" si="20"/>
        <v/>
      </c>
    </row>
    <row r="43" spans="1:43" x14ac:dyDescent="0.25">
      <c r="A43" s="52"/>
      <c r="B43" s="53"/>
      <c r="C43" s="51" t="str">
        <f t="shared" si="21"/>
        <v/>
      </c>
      <c r="D43" s="8" t="str">
        <f t="shared" si="24"/>
        <v/>
      </c>
      <c r="E43" s="57"/>
      <c r="F43" s="34" t="str">
        <f t="shared" si="6"/>
        <v/>
      </c>
      <c r="G43" s="59"/>
      <c r="H43" s="60"/>
      <c r="I43" s="26" t="str">
        <f t="shared" si="7"/>
        <v/>
      </c>
      <c r="J43" s="27" t="str">
        <f t="shared" si="22"/>
        <v/>
      </c>
      <c r="K43" s="12" t="str">
        <f t="shared" si="8"/>
        <v/>
      </c>
      <c r="L43" s="60"/>
      <c r="M43" s="20" t="str">
        <f t="shared" si="9"/>
        <v/>
      </c>
      <c r="N43" s="10" t="str">
        <f t="shared" si="10"/>
        <v/>
      </c>
      <c r="O43" s="22" t="str">
        <f t="shared" si="11"/>
        <v/>
      </c>
      <c r="P43" s="63"/>
      <c r="Q43" s="20" t="str">
        <f t="shared" si="12"/>
        <v/>
      </c>
      <c r="R43" s="14" t="str">
        <f t="shared" si="13"/>
        <v/>
      </c>
      <c r="S43" s="16" t="str">
        <f t="shared" si="23"/>
        <v/>
      </c>
      <c r="T43" s="88" t="str">
        <f t="shared" si="14"/>
        <v/>
      </c>
      <c r="U43" s="83"/>
      <c r="V43" s="84" t="str">
        <f t="shared" si="28"/>
        <v/>
      </c>
      <c r="W43" s="85" t="str">
        <f t="shared" si="15"/>
        <v/>
      </c>
      <c r="X43" s="76" t="str">
        <f t="shared" si="25"/>
        <v/>
      </c>
      <c r="Y43" s="86"/>
      <c r="Z43" s="76" t="str">
        <f t="shared" si="29"/>
        <v/>
      </c>
      <c r="AA43" s="87" t="str">
        <f t="shared" si="16"/>
        <v/>
      </c>
      <c r="AB43" s="87" t="str">
        <f t="shared" si="30"/>
        <v/>
      </c>
      <c r="AC43" s="109"/>
      <c r="AD43" s="110"/>
      <c r="AE43" s="111" t="str">
        <f t="shared" si="31"/>
        <v/>
      </c>
      <c r="AF43" s="112" t="str">
        <f t="shared" si="17"/>
        <v/>
      </c>
      <c r="AG43" s="46" t="str">
        <f t="shared" si="32"/>
        <v/>
      </c>
      <c r="AH43" s="67"/>
      <c r="AI43" s="68"/>
      <c r="AJ43" s="38" t="str">
        <f t="shared" si="26"/>
        <v/>
      </c>
      <c r="AK43" s="67"/>
      <c r="AL43" s="17" t="str">
        <f t="shared" si="18"/>
        <v/>
      </c>
      <c r="AM43" s="36" t="str">
        <f t="shared" si="27"/>
        <v/>
      </c>
      <c r="AN43" s="72"/>
      <c r="AO43" s="18" t="str">
        <f t="shared" si="19"/>
        <v/>
      </c>
      <c r="AP43" s="17" t="str">
        <f t="shared" si="5"/>
        <v/>
      </c>
      <c r="AQ43" s="49" t="str">
        <f t="shared" si="20"/>
        <v/>
      </c>
    </row>
    <row r="44" spans="1:43" x14ac:dyDescent="0.25">
      <c r="A44" s="52"/>
      <c r="B44" s="53"/>
      <c r="C44" s="51" t="str">
        <f t="shared" si="21"/>
        <v/>
      </c>
      <c r="D44" s="8" t="str">
        <f t="shared" si="24"/>
        <v/>
      </c>
      <c r="E44" s="57"/>
      <c r="F44" s="34" t="str">
        <f t="shared" si="6"/>
        <v/>
      </c>
      <c r="G44" s="59"/>
      <c r="H44" s="60"/>
      <c r="I44" s="26" t="str">
        <f t="shared" si="7"/>
        <v/>
      </c>
      <c r="J44" s="27" t="str">
        <f t="shared" si="22"/>
        <v/>
      </c>
      <c r="K44" s="12" t="str">
        <f t="shared" si="8"/>
        <v/>
      </c>
      <c r="L44" s="60"/>
      <c r="M44" s="20" t="str">
        <f t="shared" si="9"/>
        <v/>
      </c>
      <c r="N44" s="10" t="str">
        <f t="shared" si="10"/>
        <v/>
      </c>
      <c r="O44" s="22" t="str">
        <f t="shared" si="11"/>
        <v/>
      </c>
      <c r="P44" s="63"/>
      <c r="Q44" s="20" t="str">
        <f t="shared" si="12"/>
        <v/>
      </c>
      <c r="R44" s="14" t="str">
        <f t="shared" si="13"/>
        <v/>
      </c>
      <c r="S44" s="16" t="str">
        <f t="shared" si="23"/>
        <v/>
      </c>
      <c r="T44" s="88" t="str">
        <f t="shared" si="14"/>
        <v/>
      </c>
      <c r="U44" s="83"/>
      <c r="V44" s="84" t="str">
        <f t="shared" si="28"/>
        <v/>
      </c>
      <c r="W44" s="85" t="str">
        <f t="shared" si="15"/>
        <v/>
      </c>
      <c r="X44" s="76" t="str">
        <f t="shared" si="25"/>
        <v/>
      </c>
      <c r="Y44" s="86"/>
      <c r="Z44" s="76" t="str">
        <f t="shared" si="29"/>
        <v/>
      </c>
      <c r="AA44" s="87" t="str">
        <f t="shared" si="16"/>
        <v/>
      </c>
      <c r="AB44" s="87" t="str">
        <f t="shared" si="30"/>
        <v/>
      </c>
      <c r="AC44" s="109"/>
      <c r="AD44" s="110"/>
      <c r="AE44" s="111" t="str">
        <f t="shared" si="31"/>
        <v/>
      </c>
      <c r="AF44" s="112" t="str">
        <f t="shared" si="17"/>
        <v/>
      </c>
      <c r="AG44" s="46" t="str">
        <f t="shared" si="32"/>
        <v/>
      </c>
      <c r="AH44" s="67"/>
      <c r="AI44" s="68"/>
      <c r="AJ44" s="38" t="str">
        <f t="shared" si="26"/>
        <v/>
      </c>
      <c r="AK44" s="67"/>
      <c r="AL44" s="17" t="str">
        <f t="shared" si="18"/>
        <v/>
      </c>
      <c r="AM44" s="36" t="str">
        <f t="shared" si="27"/>
        <v/>
      </c>
      <c r="AN44" s="72"/>
      <c r="AO44" s="18" t="str">
        <f t="shared" si="19"/>
        <v/>
      </c>
      <c r="AP44" s="17" t="str">
        <f t="shared" si="5"/>
        <v/>
      </c>
      <c r="AQ44" s="49" t="str">
        <f t="shared" si="20"/>
        <v/>
      </c>
    </row>
    <row r="45" spans="1:43" x14ac:dyDescent="0.25">
      <c r="A45" s="52"/>
      <c r="B45" s="53"/>
      <c r="C45" s="51" t="str">
        <f t="shared" si="21"/>
        <v/>
      </c>
      <c r="D45" s="8" t="str">
        <f t="shared" si="24"/>
        <v/>
      </c>
      <c r="E45" s="57"/>
      <c r="F45" s="34" t="str">
        <f t="shared" si="6"/>
        <v/>
      </c>
      <c r="G45" s="59"/>
      <c r="H45" s="60"/>
      <c r="I45" s="26" t="str">
        <f t="shared" si="7"/>
        <v/>
      </c>
      <c r="J45" s="27" t="str">
        <f t="shared" si="22"/>
        <v/>
      </c>
      <c r="K45" s="12" t="str">
        <f t="shared" si="8"/>
        <v/>
      </c>
      <c r="L45" s="60"/>
      <c r="M45" s="20" t="str">
        <f t="shared" si="9"/>
        <v/>
      </c>
      <c r="N45" s="10" t="str">
        <f t="shared" si="10"/>
        <v/>
      </c>
      <c r="O45" s="22" t="str">
        <f t="shared" si="11"/>
        <v/>
      </c>
      <c r="P45" s="63"/>
      <c r="Q45" s="20" t="str">
        <f t="shared" si="12"/>
        <v/>
      </c>
      <c r="R45" s="14" t="str">
        <f t="shared" si="13"/>
        <v/>
      </c>
      <c r="S45" s="16" t="str">
        <f t="shared" si="23"/>
        <v/>
      </c>
      <c r="T45" s="88" t="str">
        <f t="shared" si="14"/>
        <v/>
      </c>
      <c r="U45" s="83"/>
      <c r="V45" s="84" t="str">
        <f t="shared" si="28"/>
        <v/>
      </c>
      <c r="W45" s="85" t="str">
        <f t="shared" si="15"/>
        <v/>
      </c>
      <c r="X45" s="76" t="str">
        <f t="shared" si="25"/>
        <v/>
      </c>
      <c r="Y45" s="86"/>
      <c r="Z45" s="76" t="str">
        <f t="shared" si="29"/>
        <v/>
      </c>
      <c r="AA45" s="87" t="str">
        <f t="shared" si="16"/>
        <v/>
      </c>
      <c r="AB45" s="87" t="str">
        <f t="shared" si="30"/>
        <v/>
      </c>
      <c r="AC45" s="109"/>
      <c r="AD45" s="110"/>
      <c r="AE45" s="111" t="str">
        <f t="shared" si="31"/>
        <v/>
      </c>
      <c r="AF45" s="112" t="str">
        <f t="shared" si="17"/>
        <v/>
      </c>
      <c r="AG45" s="46" t="str">
        <f t="shared" si="32"/>
        <v/>
      </c>
      <c r="AH45" s="67"/>
      <c r="AI45" s="68"/>
      <c r="AJ45" s="38" t="str">
        <f t="shared" si="26"/>
        <v/>
      </c>
      <c r="AK45" s="67"/>
      <c r="AL45" s="17" t="str">
        <f t="shared" si="18"/>
        <v/>
      </c>
      <c r="AM45" s="36" t="str">
        <f t="shared" si="27"/>
        <v/>
      </c>
      <c r="AN45" s="72"/>
      <c r="AO45" s="18" t="str">
        <f t="shared" si="19"/>
        <v/>
      </c>
      <c r="AP45" s="17" t="str">
        <f t="shared" si="5"/>
        <v/>
      </c>
      <c r="AQ45" s="49" t="str">
        <f t="shared" si="20"/>
        <v/>
      </c>
    </row>
    <row r="46" spans="1:43" x14ac:dyDescent="0.25">
      <c r="A46" s="52"/>
      <c r="B46" s="53"/>
      <c r="C46" s="51" t="str">
        <f t="shared" si="21"/>
        <v/>
      </c>
      <c r="D46" s="8" t="str">
        <f t="shared" si="24"/>
        <v/>
      </c>
      <c r="E46" s="57"/>
      <c r="F46" s="34" t="str">
        <f t="shared" si="6"/>
        <v/>
      </c>
      <c r="G46" s="59"/>
      <c r="H46" s="60"/>
      <c r="I46" s="26" t="str">
        <f t="shared" si="7"/>
        <v/>
      </c>
      <c r="J46" s="27" t="str">
        <f t="shared" si="22"/>
        <v/>
      </c>
      <c r="K46" s="12" t="str">
        <f t="shared" si="8"/>
        <v/>
      </c>
      <c r="L46" s="60"/>
      <c r="M46" s="20" t="str">
        <f t="shared" si="9"/>
        <v/>
      </c>
      <c r="N46" s="10" t="str">
        <f t="shared" si="10"/>
        <v/>
      </c>
      <c r="O46" s="22" t="str">
        <f t="shared" si="11"/>
        <v/>
      </c>
      <c r="P46" s="63"/>
      <c r="Q46" s="20" t="str">
        <f t="shared" si="12"/>
        <v/>
      </c>
      <c r="R46" s="14" t="str">
        <f t="shared" si="13"/>
        <v/>
      </c>
      <c r="S46" s="16" t="str">
        <f t="shared" si="23"/>
        <v/>
      </c>
      <c r="T46" s="88" t="str">
        <f t="shared" si="14"/>
        <v/>
      </c>
      <c r="U46" s="83"/>
      <c r="V46" s="84" t="str">
        <f t="shared" si="28"/>
        <v/>
      </c>
      <c r="W46" s="85" t="str">
        <f t="shared" si="15"/>
        <v/>
      </c>
      <c r="X46" s="76" t="str">
        <f t="shared" si="25"/>
        <v/>
      </c>
      <c r="Y46" s="86"/>
      <c r="Z46" s="76" t="str">
        <f t="shared" si="29"/>
        <v/>
      </c>
      <c r="AA46" s="87" t="str">
        <f t="shared" si="16"/>
        <v/>
      </c>
      <c r="AB46" s="87" t="str">
        <f t="shared" si="30"/>
        <v/>
      </c>
      <c r="AC46" s="109"/>
      <c r="AD46" s="110"/>
      <c r="AE46" s="111" t="str">
        <f t="shared" si="31"/>
        <v/>
      </c>
      <c r="AF46" s="112" t="str">
        <f t="shared" si="17"/>
        <v/>
      </c>
      <c r="AG46" s="46" t="str">
        <f t="shared" si="32"/>
        <v/>
      </c>
      <c r="AH46" s="67"/>
      <c r="AI46" s="68"/>
      <c r="AJ46" s="38" t="str">
        <f t="shared" si="26"/>
        <v/>
      </c>
      <c r="AK46" s="67"/>
      <c r="AL46" s="17" t="str">
        <f t="shared" si="18"/>
        <v/>
      </c>
      <c r="AM46" s="36" t="str">
        <f t="shared" si="27"/>
        <v/>
      </c>
      <c r="AN46" s="72"/>
      <c r="AO46" s="18" t="str">
        <f t="shared" si="19"/>
        <v/>
      </c>
      <c r="AP46" s="17" t="str">
        <f t="shared" si="5"/>
        <v/>
      </c>
      <c r="AQ46" s="49" t="str">
        <f t="shared" si="20"/>
        <v/>
      </c>
    </row>
    <row r="47" spans="1:43" x14ac:dyDescent="0.25">
      <c r="A47" s="52"/>
      <c r="B47" s="53"/>
      <c r="C47" s="51" t="str">
        <f t="shared" si="21"/>
        <v/>
      </c>
      <c r="D47" s="8" t="str">
        <f t="shared" si="24"/>
        <v/>
      </c>
      <c r="E47" s="57"/>
      <c r="F47" s="34" t="str">
        <f t="shared" si="6"/>
        <v/>
      </c>
      <c r="G47" s="59"/>
      <c r="H47" s="60"/>
      <c r="I47" s="26" t="str">
        <f t="shared" si="7"/>
        <v/>
      </c>
      <c r="J47" s="27" t="str">
        <f t="shared" si="22"/>
        <v/>
      </c>
      <c r="K47" s="12" t="str">
        <f t="shared" si="8"/>
        <v/>
      </c>
      <c r="L47" s="60"/>
      <c r="M47" s="20" t="str">
        <f t="shared" si="9"/>
        <v/>
      </c>
      <c r="N47" s="10" t="str">
        <f t="shared" si="10"/>
        <v/>
      </c>
      <c r="O47" s="22" t="str">
        <f t="shared" si="11"/>
        <v/>
      </c>
      <c r="P47" s="63"/>
      <c r="Q47" s="20" t="str">
        <f t="shared" si="12"/>
        <v/>
      </c>
      <c r="R47" s="14" t="str">
        <f t="shared" si="13"/>
        <v/>
      </c>
      <c r="S47" s="16" t="str">
        <f t="shared" si="23"/>
        <v/>
      </c>
      <c r="T47" s="88" t="str">
        <f t="shared" si="14"/>
        <v/>
      </c>
      <c r="U47" s="83"/>
      <c r="V47" s="84" t="str">
        <f t="shared" si="28"/>
        <v/>
      </c>
      <c r="W47" s="85" t="str">
        <f t="shared" si="15"/>
        <v/>
      </c>
      <c r="X47" s="76" t="str">
        <f t="shared" si="25"/>
        <v/>
      </c>
      <c r="Y47" s="86"/>
      <c r="Z47" s="76" t="str">
        <f t="shared" si="29"/>
        <v/>
      </c>
      <c r="AA47" s="87" t="str">
        <f t="shared" si="16"/>
        <v/>
      </c>
      <c r="AB47" s="87" t="str">
        <f t="shared" si="30"/>
        <v/>
      </c>
      <c r="AC47" s="109"/>
      <c r="AD47" s="110"/>
      <c r="AE47" s="111" t="str">
        <f t="shared" si="31"/>
        <v/>
      </c>
      <c r="AF47" s="112" t="str">
        <f t="shared" si="17"/>
        <v/>
      </c>
      <c r="AG47" s="46" t="str">
        <f t="shared" si="32"/>
        <v/>
      </c>
      <c r="AH47" s="67"/>
      <c r="AI47" s="68"/>
      <c r="AJ47" s="38" t="str">
        <f t="shared" si="26"/>
        <v/>
      </c>
      <c r="AK47" s="67"/>
      <c r="AL47" s="17" t="str">
        <f t="shared" si="18"/>
        <v/>
      </c>
      <c r="AM47" s="36" t="str">
        <f t="shared" si="27"/>
        <v/>
      </c>
      <c r="AN47" s="72"/>
      <c r="AO47" s="18" t="str">
        <f t="shared" si="19"/>
        <v/>
      </c>
      <c r="AP47" s="17" t="str">
        <f t="shared" si="5"/>
        <v/>
      </c>
      <c r="AQ47" s="49" t="str">
        <f t="shared" si="20"/>
        <v/>
      </c>
    </row>
    <row r="48" spans="1:43" x14ac:dyDescent="0.25">
      <c r="A48" s="52"/>
      <c r="B48" s="53"/>
      <c r="C48" s="51" t="str">
        <f t="shared" si="21"/>
        <v/>
      </c>
      <c r="D48" s="8" t="str">
        <f t="shared" si="24"/>
        <v/>
      </c>
      <c r="E48" s="57"/>
      <c r="F48" s="34" t="str">
        <f t="shared" si="6"/>
        <v/>
      </c>
      <c r="G48" s="59"/>
      <c r="H48" s="60"/>
      <c r="I48" s="26" t="str">
        <f t="shared" si="7"/>
        <v/>
      </c>
      <c r="J48" s="27" t="str">
        <f t="shared" si="22"/>
        <v/>
      </c>
      <c r="K48" s="12" t="str">
        <f t="shared" si="8"/>
        <v/>
      </c>
      <c r="L48" s="60"/>
      <c r="M48" s="20" t="str">
        <f t="shared" si="9"/>
        <v/>
      </c>
      <c r="N48" s="10" t="str">
        <f t="shared" si="10"/>
        <v/>
      </c>
      <c r="O48" s="22" t="str">
        <f t="shared" si="11"/>
        <v/>
      </c>
      <c r="P48" s="63"/>
      <c r="Q48" s="20" t="str">
        <f t="shared" si="12"/>
        <v/>
      </c>
      <c r="R48" s="14" t="str">
        <f t="shared" si="13"/>
        <v/>
      </c>
      <c r="S48" s="16" t="str">
        <f t="shared" si="23"/>
        <v/>
      </c>
      <c r="T48" s="88" t="str">
        <f t="shared" si="14"/>
        <v/>
      </c>
      <c r="U48" s="83"/>
      <c r="V48" s="84" t="str">
        <f t="shared" si="28"/>
        <v/>
      </c>
      <c r="W48" s="85" t="str">
        <f t="shared" si="15"/>
        <v/>
      </c>
      <c r="X48" s="76" t="str">
        <f t="shared" si="25"/>
        <v/>
      </c>
      <c r="Y48" s="86"/>
      <c r="Z48" s="76" t="str">
        <f t="shared" si="29"/>
        <v/>
      </c>
      <c r="AA48" s="87" t="str">
        <f t="shared" si="16"/>
        <v/>
      </c>
      <c r="AB48" s="87" t="str">
        <f t="shared" si="30"/>
        <v/>
      </c>
      <c r="AC48" s="109"/>
      <c r="AD48" s="110"/>
      <c r="AE48" s="111" t="str">
        <f t="shared" si="31"/>
        <v/>
      </c>
      <c r="AF48" s="112" t="str">
        <f t="shared" si="17"/>
        <v/>
      </c>
      <c r="AG48" s="46" t="str">
        <f t="shared" si="32"/>
        <v/>
      </c>
      <c r="AH48" s="67"/>
      <c r="AI48" s="68"/>
      <c r="AJ48" s="38" t="str">
        <f t="shared" si="26"/>
        <v/>
      </c>
      <c r="AK48" s="67"/>
      <c r="AL48" s="17" t="str">
        <f t="shared" si="18"/>
        <v/>
      </c>
      <c r="AM48" s="36" t="str">
        <f t="shared" si="27"/>
        <v/>
      </c>
      <c r="AN48" s="72"/>
      <c r="AO48" s="18" t="str">
        <f t="shared" si="19"/>
        <v/>
      </c>
      <c r="AP48" s="17" t="str">
        <f t="shared" si="5"/>
        <v/>
      </c>
      <c r="AQ48" s="49" t="str">
        <f t="shared" si="20"/>
        <v/>
      </c>
    </row>
    <row r="49" spans="1:43" x14ac:dyDescent="0.25">
      <c r="A49" s="52"/>
      <c r="B49" s="53"/>
      <c r="C49" s="51" t="str">
        <f t="shared" si="21"/>
        <v/>
      </c>
      <c r="D49" s="8" t="str">
        <f t="shared" si="24"/>
        <v/>
      </c>
      <c r="E49" s="57"/>
      <c r="F49" s="34" t="str">
        <f t="shared" si="6"/>
        <v/>
      </c>
      <c r="G49" s="59"/>
      <c r="H49" s="60"/>
      <c r="I49" s="26" t="str">
        <f t="shared" si="7"/>
        <v/>
      </c>
      <c r="J49" s="27" t="str">
        <f t="shared" si="22"/>
        <v/>
      </c>
      <c r="K49" s="12" t="str">
        <f t="shared" si="8"/>
        <v/>
      </c>
      <c r="L49" s="60"/>
      <c r="M49" s="20" t="str">
        <f t="shared" si="9"/>
        <v/>
      </c>
      <c r="N49" s="10" t="str">
        <f t="shared" si="10"/>
        <v/>
      </c>
      <c r="O49" s="22" t="str">
        <f t="shared" si="11"/>
        <v/>
      </c>
      <c r="P49" s="63"/>
      <c r="Q49" s="20" t="str">
        <f t="shared" si="12"/>
        <v/>
      </c>
      <c r="R49" s="14" t="str">
        <f t="shared" si="13"/>
        <v/>
      </c>
      <c r="S49" s="16" t="str">
        <f t="shared" si="23"/>
        <v/>
      </c>
      <c r="T49" s="88" t="str">
        <f t="shared" si="14"/>
        <v/>
      </c>
      <c r="U49" s="83"/>
      <c r="V49" s="84" t="str">
        <f t="shared" si="28"/>
        <v/>
      </c>
      <c r="W49" s="85" t="str">
        <f t="shared" si="15"/>
        <v/>
      </c>
      <c r="X49" s="76" t="str">
        <f t="shared" si="25"/>
        <v/>
      </c>
      <c r="Y49" s="86"/>
      <c r="Z49" s="76" t="str">
        <f t="shared" si="29"/>
        <v/>
      </c>
      <c r="AA49" s="87" t="str">
        <f t="shared" si="16"/>
        <v/>
      </c>
      <c r="AB49" s="87" t="str">
        <f t="shared" si="30"/>
        <v/>
      </c>
      <c r="AC49" s="109"/>
      <c r="AD49" s="110"/>
      <c r="AE49" s="111" t="str">
        <f t="shared" si="31"/>
        <v/>
      </c>
      <c r="AF49" s="112" t="str">
        <f t="shared" si="17"/>
        <v/>
      </c>
      <c r="AG49" s="46" t="str">
        <f t="shared" si="32"/>
        <v/>
      </c>
      <c r="AH49" s="67"/>
      <c r="AI49" s="68"/>
      <c r="AJ49" s="38" t="str">
        <f t="shared" si="26"/>
        <v/>
      </c>
      <c r="AK49" s="67"/>
      <c r="AL49" s="17" t="str">
        <f t="shared" si="18"/>
        <v/>
      </c>
      <c r="AM49" s="36" t="str">
        <f t="shared" si="27"/>
        <v/>
      </c>
      <c r="AN49" s="72"/>
      <c r="AO49" s="18" t="str">
        <f t="shared" si="19"/>
        <v/>
      </c>
      <c r="AP49" s="17" t="str">
        <f t="shared" si="5"/>
        <v/>
      </c>
      <c r="AQ49" s="49" t="str">
        <f t="shared" si="20"/>
        <v/>
      </c>
    </row>
    <row r="50" spans="1:43" x14ac:dyDescent="0.25">
      <c r="A50" s="52"/>
      <c r="B50" s="53"/>
      <c r="C50" s="51" t="str">
        <f t="shared" si="21"/>
        <v/>
      </c>
      <c r="D50" s="8" t="str">
        <f t="shared" si="24"/>
        <v/>
      </c>
      <c r="E50" s="57"/>
      <c r="F50" s="34" t="str">
        <f t="shared" si="6"/>
        <v/>
      </c>
      <c r="G50" s="59"/>
      <c r="H50" s="60"/>
      <c r="I50" s="26" t="str">
        <f t="shared" si="7"/>
        <v/>
      </c>
      <c r="J50" s="27" t="str">
        <f t="shared" si="22"/>
        <v/>
      </c>
      <c r="K50" s="12" t="str">
        <f t="shared" si="8"/>
        <v/>
      </c>
      <c r="L50" s="60"/>
      <c r="M50" s="20" t="str">
        <f t="shared" si="9"/>
        <v/>
      </c>
      <c r="N50" s="10" t="str">
        <f t="shared" si="10"/>
        <v/>
      </c>
      <c r="O50" s="22" t="str">
        <f t="shared" si="11"/>
        <v/>
      </c>
      <c r="P50" s="63"/>
      <c r="Q50" s="20" t="str">
        <f t="shared" si="12"/>
        <v/>
      </c>
      <c r="R50" s="14" t="str">
        <f t="shared" si="13"/>
        <v/>
      </c>
      <c r="S50" s="16" t="str">
        <f t="shared" si="23"/>
        <v/>
      </c>
      <c r="T50" s="88" t="str">
        <f t="shared" si="14"/>
        <v/>
      </c>
      <c r="U50" s="83"/>
      <c r="V50" s="84" t="str">
        <f t="shared" si="28"/>
        <v/>
      </c>
      <c r="W50" s="85" t="str">
        <f t="shared" si="15"/>
        <v/>
      </c>
      <c r="X50" s="76" t="str">
        <f t="shared" si="25"/>
        <v/>
      </c>
      <c r="Y50" s="86"/>
      <c r="Z50" s="76" t="str">
        <f t="shared" si="29"/>
        <v/>
      </c>
      <c r="AA50" s="87" t="str">
        <f t="shared" si="16"/>
        <v/>
      </c>
      <c r="AB50" s="87" t="str">
        <f t="shared" si="30"/>
        <v/>
      </c>
      <c r="AC50" s="109"/>
      <c r="AD50" s="110"/>
      <c r="AE50" s="111" t="str">
        <f t="shared" si="31"/>
        <v/>
      </c>
      <c r="AF50" s="112" t="str">
        <f t="shared" si="17"/>
        <v/>
      </c>
      <c r="AG50" s="46" t="str">
        <f t="shared" si="32"/>
        <v/>
      </c>
      <c r="AH50" s="67"/>
      <c r="AI50" s="68"/>
      <c r="AJ50" s="38" t="str">
        <f t="shared" si="26"/>
        <v/>
      </c>
      <c r="AK50" s="67"/>
      <c r="AL50" s="17" t="str">
        <f t="shared" si="18"/>
        <v/>
      </c>
      <c r="AM50" s="36" t="str">
        <f t="shared" si="27"/>
        <v/>
      </c>
      <c r="AN50" s="72"/>
      <c r="AO50" s="18" t="str">
        <f t="shared" si="19"/>
        <v/>
      </c>
      <c r="AP50" s="17" t="str">
        <f t="shared" si="5"/>
        <v/>
      </c>
      <c r="AQ50" s="49" t="str">
        <f t="shared" si="20"/>
        <v/>
      </c>
    </row>
    <row r="51" spans="1:43" x14ac:dyDescent="0.25">
      <c r="A51" s="52"/>
      <c r="B51" s="53"/>
      <c r="C51" s="51" t="str">
        <f t="shared" si="21"/>
        <v/>
      </c>
      <c r="D51" s="8" t="str">
        <f t="shared" si="24"/>
        <v/>
      </c>
      <c r="E51" s="57"/>
      <c r="F51" s="34" t="str">
        <f t="shared" si="6"/>
        <v/>
      </c>
      <c r="G51" s="59"/>
      <c r="H51" s="60"/>
      <c r="I51" s="26" t="str">
        <f t="shared" si="7"/>
        <v/>
      </c>
      <c r="J51" s="27" t="str">
        <f t="shared" si="22"/>
        <v/>
      </c>
      <c r="K51" s="12" t="str">
        <f t="shared" si="8"/>
        <v/>
      </c>
      <c r="L51" s="60"/>
      <c r="M51" s="20" t="str">
        <f t="shared" si="9"/>
        <v/>
      </c>
      <c r="N51" s="10" t="str">
        <f t="shared" si="10"/>
        <v/>
      </c>
      <c r="O51" s="22" t="str">
        <f t="shared" si="11"/>
        <v/>
      </c>
      <c r="P51" s="63"/>
      <c r="Q51" s="20" t="str">
        <f t="shared" si="12"/>
        <v/>
      </c>
      <c r="R51" s="14" t="str">
        <f t="shared" si="13"/>
        <v/>
      </c>
      <c r="S51" s="16" t="str">
        <f t="shared" si="23"/>
        <v/>
      </c>
      <c r="T51" s="88" t="str">
        <f t="shared" si="14"/>
        <v/>
      </c>
      <c r="U51" s="83"/>
      <c r="V51" s="84" t="str">
        <f t="shared" si="28"/>
        <v/>
      </c>
      <c r="W51" s="85" t="str">
        <f t="shared" si="15"/>
        <v/>
      </c>
      <c r="X51" s="76" t="str">
        <f t="shared" si="25"/>
        <v/>
      </c>
      <c r="Y51" s="86"/>
      <c r="Z51" s="76" t="str">
        <f t="shared" si="29"/>
        <v/>
      </c>
      <c r="AA51" s="87" t="str">
        <f t="shared" si="16"/>
        <v/>
      </c>
      <c r="AB51" s="87" t="str">
        <f t="shared" si="30"/>
        <v/>
      </c>
      <c r="AC51" s="109"/>
      <c r="AD51" s="110"/>
      <c r="AE51" s="111" t="str">
        <f t="shared" si="31"/>
        <v/>
      </c>
      <c r="AF51" s="112" t="str">
        <f t="shared" si="17"/>
        <v/>
      </c>
      <c r="AG51" s="46" t="str">
        <f t="shared" si="32"/>
        <v/>
      </c>
      <c r="AH51" s="67"/>
      <c r="AI51" s="68"/>
      <c r="AJ51" s="38" t="str">
        <f t="shared" si="26"/>
        <v/>
      </c>
      <c r="AK51" s="67"/>
      <c r="AL51" s="17" t="str">
        <f t="shared" si="18"/>
        <v/>
      </c>
      <c r="AM51" s="36" t="str">
        <f t="shared" si="27"/>
        <v/>
      </c>
      <c r="AN51" s="72"/>
      <c r="AO51" s="18" t="str">
        <f t="shared" si="19"/>
        <v/>
      </c>
      <c r="AP51" s="17" t="str">
        <f t="shared" si="5"/>
        <v/>
      </c>
      <c r="AQ51" s="49" t="str">
        <f t="shared" si="20"/>
        <v/>
      </c>
    </row>
    <row r="52" spans="1:43" x14ac:dyDescent="0.25">
      <c r="A52" s="52"/>
      <c r="B52" s="53"/>
      <c r="C52" s="51" t="str">
        <f t="shared" si="21"/>
        <v/>
      </c>
      <c r="D52" s="8" t="str">
        <f t="shared" si="24"/>
        <v/>
      </c>
      <c r="E52" s="57"/>
      <c r="F52" s="34" t="str">
        <f t="shared" si="6"/>
        <v/>
      </c>
      <c r="G52" s="59"/>
      <c r="H52" s="60"/>
      <c r="I52" s="26" t="str">
        <f t="shared" si="7"/>
        <v/>
      </c>
      <c r="J52" s="27" t="str">
        <f t="shared" si="22"/>
        <v/>
      </c>
      <c r="K52" s="12" t="str">
        <f t="shared" si="8"/>
        <v/>
      </c>
      <c r="L52" s="60"/>
      <c r="M52" s="20" t="str">
        <f t="shared" si="9"/>
        <v/>
      </c>
      <c r="N52" s="10" t="str">
        <f t="shared" si="10"/>
        <v/>
      </c>
      <c r="O52" s="22" t="str">
        <f t="shared" si="11"/>
        <v/>
      </c>
      <c r="P52" s="63"/>
      <c r="Q52" s="20" t="str">
        <f t="shared" si="12"/>
        <v/>
      </c>
      <c r="R52" s="14" t="str">
        <f t="shared" si="13"/>
        <v/>
      </c>
      <c r="S52" s="16" t="str">
        <f t="shared" si="23"/>
        <v/>
      </c>
      <c r="T52" s="88" t="str">
        <f t="shared" si="14"/>
        <v/>
      </c>
      <c r="U52" s="83"/>
      <c r="V52" s="84" t="str">
        <f t="shared" si="28"/>
        <v/>
      </c>
      <c r="W52" s="85" t="str">
        <f t="shared" si="15"/>
        <v/>
      </c>
      <c r="X52" s="76" t="str">
        <f t="shared" si="25"/>
        <v/>
      </c>
      <c r="Y52" s="86"/>
      <c r="Z52" s="76" t="str">
        <f t="shared" si="29"/>
        <v/>
      </c>
      <c r="AA52" s="87" t="str">
        <f t="shared" si="16"/>
        <v/>
      </c>
      <c r="AB52" s="87" t="str">
        <f t="shared" si="30"/>
        <v/>
      </c>
      <c r="AC52" s="109"/>
      <c r="AD52" s="110"/>
      <c r="AE52" s="111" t="str">
        <f t="shared" si="31"/>
        <v/>
      </c>
      <c r="AF52" s="112" t="str">
        <f t="shared" si="17"/>
        <v/>
      </c>
      <c r="AG52" s="46" t="str">
        <f t="shared" si="32"/>
        <v/>
      </c>
      <c r="AH52" s="67"/>
      <c r="AI52" s="68"/>
      <c r="AJ52" s="38" t="str">
        <f t="shared" si="26"/>
        <v/>
      </c>
      <c r="AK52" s="67"/>
      <c r="AL52" s="17" t="str">
        <f t="shared" si="18"/>
        <v/>
      </c>
      <c r="AM52" s="36" t="str">
        <f t="shared" si="27"/>
        <v/>
      </c>
      <c r="AN52" s="72"/>
      <c r="AO52" s="18" t="str">
        <f t="shared" si="19"/>
        <v/>
      </c>
      <c r="AP52" s="17" t="str">
        <f t="shared" si="5"/>
        <v/>
      </c>
      <c r="AQ52" s="49" t="str">
        <f t="shared" si="20"/>
        <v/>
      </c>
    </row>
    <row r="53" spans="1:43" x14ac:dyDescent="0.25">
      <c r="A53" s="52"/>
      <c r="B53" s="53"/>
      <c r="C53" s="51" t="str">
        <f t="shared" si="21"/>
        <v/>
      </c>
      <c r="D53" s="8" t="str">
        <f t="shared" si="24"/>
        <v/>
      </c>
      <c r="E53" s="57"/>
      <c r="F53" s="34" t="str">
        <f t="shared" si="6"/>
        <v/>
      </c>
      <c r="G53" s="59"/>
      <c r="H53" s="60"/>
      <c r="I53" s="26" t="str">
        <f t="shared" si="7"/>
        <v/>
      </c>
      <c r="J53" s="27" t="str">
        <f t="shared" si="22"/>
        <v/>
      </c>
      <c r="K53" s="12" t="str">
        <f t="shared" si="8"/>
        <v/>
      </c>
      <c r="L53" s="60"/>
      <c r="M53" s="20" t="str">
        <f t="shared" si="9"/>
        <v/>
      </c>
      <c r="N53" s="10" t="str">
        <f t="shared" si="10"/>
        <v/>
      </c>
      <c r="O53" s="22" t="str">
        <f t="shared" si="11"/>
        <v/>
      </c>
      <c r="P53" s="63"/>
      <c r="Q53" s="20" t="str">
        <f t="shared" si="12"/>
        <v/>
      </c>
      <c r="R53" s="14" t="str">
        <f t="shared" si="13"/>
        <v/>
      </c>
      <c r="S53" s="16" t="str">
        <f t="shared" si="23"/>
        <v/>
      </c>
      <c r="T53" s="88" t="str">
        <f t="shared" si="14"/>
        <v/>
      </c>
      <c r="U53" s="83"/>
      <c r="V53" s="84" t="str">
        <f t="shared" si="28"/>
        <v/>
      </c>
      <c r="W53" s="85" t="str">
        <f t="shared" si="15"/>
        <v/>
      </c>
      <c r="X53" s="76" t="str">
        <f t="shared" si="25"/>
        <v/>
      </c>
      <c r="Y53" s="86"/>
      <c r="Z53" s="76" t="str">
        <f t="shared" si="29"/>
        <v/>
      </c>
      <c r="AA53" s="87" t="str">
        <f t="shared" si="16"/>
        <v/>
      </c>
      <c r="AB53" s="87" t="str">
        <f t="shared" si="30"/>
        <v/>
      </c>
      <c r="AC53" s="109"/>
      <c r="AD53" s="110"/>
      <c r="AE53" s="111" t="str">
        <f t="shared" si="31"/>
        <v/>
      </c>
      <c r="AF53" s="112" t="str">
        <f t="shared" si="17"/>
        <v/>
      </c>
      <c r="AG53" s="46" t="str">
        <f t="shared" si="32"/>
        <v/>
      </c>
      <c r="AH53" s="67"/>
      <c r="AI53" s="68"/>
      <c r="AJ53" s="38" t="str">
        <f t="shared" si="26"/>
        <v/>
      </c>
      <c r="AK53" s="67"/>
      <c r="AL53" s="17" t="str">
        <f t="shared" si="18"/>
        <v/>
      </c>
      <c r="AM53" s="36" t="str">
        <f t="shared" si="27"/>
        <v/>
      </c>
      <c r="AN53" s="72"/>
      <c r="AO53" s="18" t="str">
        <f t="shared" si="19"/>
        <v/>
      </c>
      <c r="AP53" s="17" t="str">
        <f t="shared" si="5"/>
        <v/>
      </c>
      <c r="AQ53" s="49" t="str">
        <f t="shared" si="20"/>
        <v/>
      </c>
    </row>
    <row r="54" spans="1:43" x14ac:dyDescent="0.25">
      <c r="A54" s="52"/>
      <c r="B54" s="53"/>
      <c r="C54" s="51" t="str">
        <f t="shared" si="21"/>
        <v/>
      </c>
      <c r="D54" s="8" t="str">
        <f t="shared" si="24"/>
        <v/>
      </c>
      <c r="E54" s="57"/>
      <c r="F54" s="34" t="str">
        <f t="shared" si="6"/>
        <v/>
      </c>
      <c r="G54" s="59"/>
      <c r="H54" s="60"/>
      <c r="I54" s="26" t="str">
        <f t="shared" si="7"/>
        <v/>
      </c>
      <c r="J54" s="27" t="str">
        <f t="shared" si="22"/>
        <v/>
      </c>
      <c r="K54" s="12" t="str">
        <f t="shared" si="8"/>
        <v/>
      </c>
      <c r="L54" s="60"/>
      <c r="M54" s="20" t="str">
        <f t="shared" si="9"/>
        <v/>
      </c>
      <c r="N54" s="10" t="str">
        <f t="shared" si="10"/>
        <v/>
      </c>
      <c r="O54" s="22" t="str">
        <f t="shared" si="11"/>
        <v/>
      </c>
      <c r="P54" s="63"/>
      <c r="Q54" s="20" t="str">
        <f t="shared" si="12"/>
        <v/>
      </c>
      <c r="R54" s="14" t="str">
        <f t="shared" si="13"/>
        <v/>
      </c>
      <c r="S54" s="16" t="str">
        <f t="shared" si="23"/>
        <v/>
      </c>
      <c r="T54" s="88" t="str">
        <f t="shared" si="14"/>
        <v/>
      </c>
      <c r="U54" s="83"/>
      <c r="V54" s="84" t="str">
        <f t="shared" si="28"/>
        <v/>
      </c>
      <c r="W54" s="85" t="str">
        <f t="shared" si="15"/>
        <v/>
      </c>
      <c r="X54" s="76" t="str">
        <f t="shared" si="25"/>
        <v/>
      </c>
      <c r="Y54" s="86"/>
      <c r="Z54" s="76" t="str">
        <f t="shared" si="29"/>
        <v/>
      </c>
      <c r="AA54" s="87" t="str">
        <f t="shared" si="16"/>
        <v/>
      </c>
      <c r="AB54" s="87" t="str">
        <f t="shared" si="30"/>
        <v/>
      </c>
      <c r="AC54" s="109"/>
      <c r="AD54" s="110"/>
      <c r="AE54" s="111" t="str">
        <f t="shared" si="31"/>
        <v/>
      </c>
      <c r="AF54" s="112" t="str">
        <f t="shared" si="17"/>
        <v/>
      </c>
      <c r="AG54" s="46" t="str">
        <f t="shared" si="32"/>
        <v/>
      </c>
      <c r="AH54" s="67"/>
      <c r="AI54" s="68"/>
      <c r="AJ54" s="38" t="str">
        <f t="shared" si="26"/>
        <v/>
      </c>
      <c r="AK54" s="67"/>
      <c r="AL54" s="17" t="str">
        <f t="shared" si="18"/>
        <v/>
      </c>
      <c r="AM54" s="36" t="str">
        <f t="shared" si="27"/>
        <v/>
      </c>
      <c r="AN54" s="72"/>
      <c r="AO54" s="18" t="str">
        <f t="shared" si="19"/>
        <v/>
      </c>
      <c r="AP54" s="17" t="str">
        <f t="shared" si="5"/>
        <v/>
      </c>
      <c r="AQ54" s="49" t="str">
        <f t="shared" si="20"/>
        <v/>
      </c>
    </row>
    <row r="55" spans="1:43" x14ac:dyDescent="0.25">
      <c r="A55" s="52"/>
      <c r="B55" s="53"/>
      <c r="C55" s="51" t="str">
        <f t="shared" si="21"/>
        <v/>
      </c>
      <c r="D55" s="8" t="str">
        <f t="shared" si="24"/>
        <v/>
      </c>
      <c r="E55" s="57"/>
      <c r="F55" s="34" t="str">
        <f t="shared" si="6"/>
        <v/>
      </c>
      <c r="G55" s="59"/>
      <c r="H55" s="60"/>
      <c r="I55" s="26" t="str">
        <f t="shared" si="7"/>
        <v/>
      </c>
      <c r="J55" s="27" t="str">
        <f t="shared" si="22"/>
        <v/>
      </c>
      <c r="K55" s="12" t="str">
        <f t="shared" si="8"/>
        <v/>
      </c>
      <c r="L55" s="60"/>
      <c r="M55" s="20" t="str">
        <f t="shared" si="9"/>
        <v/>
      </c>
      <c r="N55" s="10" t="str">
        <f t="shared" si="10"/>
        <v/>
      </c>
      <c r="O55" s="22" t="str">
        <f t="shared" si="11"/>
        <v/>
      </c>
      <c r="P55" s="63"/>
      <c r="Q55" s="20" t="str">
        <f t="shared" si="12"/>
        <v/>
      </c>
      <c r="R55" s="14" t="str">
        <f t="shared" si="13"/>
        <v/>
      </c>
      <c r="S55" s="16" t="str">
        <f t="shared" si="23"/>
        <v/>
      </c>
      <c r="T55" s="88" t="str">
        <f t="shared" si="14"/>
        <v/>
      </c>
      <c r="U55" s="83"/>
      <c r="V55" s="84" t="str">
        <f t="shared" si="28"/>
        <v/>
      </c>
      <c r="W55" s="85" t="str">
        <f t="shared" si="15"/>
        <v/>
      </c>
      <c r="X55" s="76" t="str">
        <f t="shared" si="25"/>
        <v/>
      </c>
      <c r="Y55" s="86"/>
      <c r="Z55" s="76" t="str">
        <f t="shared" si="29"/>
        <v/>
      </c>
      <c r="AA55" s="87" t="str">
        <f t="shared" si="16"/>
        <v/>
      </c>
      <c r="AB55" s="87" t="str">
        <f t="shared" si="30"/>
        <v/>
      </c>
      <c r="AC55" s="109"/>
      <c r="AD55" s="110"/>
      <c r="AE55" s="111" t="str">
        <f t="shared" si="31"/>
        <v/>
      </c>
      <c r="AF55" s="112" t="str">
        <f t="shared" si="17"/>
        <v/>
      </c>
      <c r="AG55" s="46" t="str">
        <f t="shared" si="32"/>
        <v/>
      </c>
      <c r="AH55" s="67"/>
      <c r="AI55" s="68"/>
      <c r="AJ55" s="38" t="str">
        <f t="shared" si="26"/>
        <v/>
      </c>
      <c r="AK55" s="67"/>
      <c r="AL55" s="17" t="str">
        <f t="shared" si="18"/>
        <v/>
      </c>
      <c r="AM55" s="36" t="str">
        <f t="shared" si="27"/>
        <v/>
      </c>
      <c r="AN55" s="72"/>
      <c r="AO55" s="18" t="str">
        <f t="shared" si="19"/>
        <v/>
      </c>
      <c r="AP55" s="17" t="str">
        <f t="shared" si="5"/>
        <v/>
      </c>
      <c r="AQ55" s="49" t="str">
        <f t="shared" si="20"/>
        <v/>
      </c>
    </row>
    <row r="56" spans="1:43" x14ac:dyDescent="0.25">
      <c r="A56" s="52"/>
      <c r="B56" s="53"/>
      <c r="C56" s="51" t="str">
        <f t="shared" si="21"/>
        <v/>
      </c>
      <c r="D56" s="8" t="str">
        <f t="shared" si="24"/>
        <v/>
      </c>
      <c r="E56" s="57"/>
      <c r="F56" s="34" t="str">
        <f t="shared" si="6"/>
        <v/>
      </c>
      <c r="G56" s="59"/>
      <c r="H56" s="60"/>
      <c r="I56" s="26" t="str">
        <f t="shared" si="7"/>
        <v/>
      </c>
      <c r="J56" s="27" t="str">
        <f t="shared" si="22"/>
        <v/>
      </c>
      <c r="K56" s="12" t="str">
        <f t="shared" si="8"/>
        <v/>
      </c>
      <c r="L56" s="60"/>
      <c r="M56" s="20" t="str">
        <f t="shared" si="9"/>
        <v/>
      </c>
      <c r="N56" s="10" t="str">
        <f t="shared" si="10"/>
        <v/>
      </c>
      <c r="O56" s="22" t="str">
        <f t="shared" si="11"/>
        <v/>
      </c>
      <c r="P56" s="63"/>
      <c r="Q56" s="20" t="str">
        <f t="shared" si="12"/>
        <v/>
      </c>
      <c r="R56" s="14" t="str">
        <f t="shared" si="13"/>
        <v/>
      </c>
      <c r="S56" s="16" t="str">
        <f t="shared" si="23"/>
        <v/>
      </c>
      <c r="T56" s="88" t="str">
        <f t="shared" si="14"/>
        <v/>
      </c>
      <c r="U56" s="83"/>
      <c r="V56" s="84" t="str">
        <f t="shared" si="28"/>
        <v/>
      </c>
      <c r="W56" s="85" t="str">
        <f t="shared" si="15"/>
        <v/>
      </c>
      <c r="X56" s="76" t="str">
        <f t="shared" si="25"/>
        <v/>
      </c>
      <c r="Y56" s="86"/>
      <c r="Z56" s="76" t="str">
        <f t="shared" si="29"/>
        <v/>
      </c>
      <c r="AA56" s="87" t="str">
        <f t="shared" si="16"/>
        <v/>
      </c>
      <c r="AB56" s="87" t="str">
        <f t="shared" si="30"/>
        <v/>
      </c>
      <c r="AC56" s="109"/>
      <c r="AD56" s="110"/>
      <c r="AE56" s="111" t="str">
        <f t="shared" si="31"/>
        <v/>
      </c>
      <c r="AF56" s="112" t="str">
        <f t="shared" si="17"/>
        <v/>
      </c>
      <c r="AG56" s="46" t="str">
        <f t="shared" si="32"/>
        <v/>
      </c>
      <c r="AH56" s="67"/>
      <c r="AI56" s="68"/>
      <c r="AJ56" s="38" t="str">
        <f t="shared" si="26"/>
        <v/>
      </c>
      <c r="AK56" s="67"/>
      <c r="AL56" s="17" t="str">
        <f t="shared" si="18"/>
        <v/>
      </c>
      <c r="AM56" s="36" t="str">
        <f t="shared" si="27"/>
        <v/>
      </c>
      <c r="AN56" s="72"/>
      <c r="AO56" s="18" t="str">
        <f t="shared" si="19"/>
        <v/>
      </c>
      <c r="AP56" s="17" t="str">
        <f t="shared" si="5"/>
        <v/>
      </c>
      <c r="AQ56" s="49" t="str">
        <f t="shared" si="20"/>
        <v/>
      </c>
    </row>
    <row r="57" spans="1:43" x14ac:dyDescent="0.25">
      <c r="A57" s="52"/>
      <c r="B57" s="53"/>
      <c r="C57" s="51" t="str">
        <f t="shared" si="21"/>
        <v/>
      </c>
      <c r="D57" s="8" t="str">
        <f t="shared" si="24"/>
        <v/>
      </c>
      <c r="E57" s="57"/>
      <c r="F57" s="34" t="str">
        <f t="shared" si="6"/>
        <v/>
      </c>
      <c r="G57" s="59"/>
      <c r="H57" s="60"/>
      <c r="I57" s="26" t="str">
        <f t="shared" si="7"/>
        <v/>
      </c>
      <c r="J57" s="27" t="str">
        <f t="shared" si="22"/>
        <v/>
      </c>
      <c r="K57" s="12" t="str">
        <f t="shared" si="8"/>
        <v/>
      </c>
      <c r="L57" s="60"/>
      <c r="M57" s="20" t="str">
        <f t="shared" si="9"/>
        <v/>
      </c>
      <c r="N57" s="10" t="str">
        <f t="shared" si="10"/>
        <v/>
      </c>
      <c r="O57" s="22" t="str">
        <f t="shared" si="11"/>
        <v/>
      </c>
      <c r="P57" s="63"/>
      <c r="Q57" s="20" t="str">
        <f t="shared" si="12"/>
        <v/>
      </c>
      <c r="R57" s="14" t="str">
        <f t="shared" si="13"/>
        <v/>
      </c>
      <c r="S57" s="16" t="str">
        <f t="shared" si="23"/>
        <v/>
      </c>
      <c r="T57" s="88" t="str">
        <f t="shared" si="14"/>
        <v/>
      </c>
      <c r="U57" s="83"/>
      <c r="V57" s="84" t="str">
        <f t="shared" si="28"/>
        <v/>
      </c>
      <c r="W57" s="85" t="str">
        <f t="shared" si="15"/>
        <v/>
      </c>
      <c r="X57" s="76" t="str">
        <f t="shared" si="25"/>
        <v/>
      </c>
      <c r="Y57" s="86"/>
      <c r="Z57" s="76" t="str">
        <f t="shared" si="29"/>
        <v/>
      </c>
      <c r="AA57" s="87" t="str">
        <f t="shared" si="16"/>
        <v/>
      </c>
      <c r="AB57" s="87" t="str">
        <f t="shared" si="30"/>
        <v/>
      </c>
      <c r="AC57" s="109"/>
      <c r="AD57" s="110"/>
      <c r="AE57" s="111" t="str">
        <f t="shared" si="31"/>
        <v/>
      </c>
      <c r="AF57" s="112" t="str">
        <f t="shared" si="17"/>
        <v/>
      </c>
      <c r="AG57" s="46" t="str">
        <f t="shared" si="32"/>
        <v/>
      </c>
      <c r="AH57" s="67"/>
      <c r="AI57" s="68"/>
      <c r="AJ57" s="38" t="str">
        <f t="shared" si="26"/>
        <v/>
      </c>
      <c r="AK57" s="67"/>
      <c r="AL57" s="17" t="str">
        <f t="shared" si="18"/>
        <v/>
      </c>
      <c r="AM57" s="36" t="str">
        <f t="shared" si="27"/>
        <v/>
      </c>
      <c r="AN57" s="72"/>
      <c r="AO57" s="18" t="str">
        <f t="shared" si="19"/>
        <v/>
      </c>
      <c r="AP57" s="17" t="str">
        <f t="shared" si="5"/>
        <v/>
      </c>
      <c r="AQ57" s="49" t="str">
        <f t="shared" si="20"/>
        <v/>
      </c>
    </row>
    <row r="58" spans="1:43" x14ac:dyDescent="0.25">
      <c r="A58" s="52"/>
      <c r="B58" s="53"/>
      <c r="C58" s="51" t="str">
        <f t="shared" si="21"/>
        <v/>
      </c>
      <c r="D58" s="8" t="str">
        <f t="shared" si="24"/>
        <v/>
      </c>
      <c r="E58" s="57"/>
      <c r="F58" s="34" t="str">
        <f t="shared" si="6"/>
        <v/>
      </c>
      <c r="G58" s="59"/>
      <c r="H58" s="60"/>
      <c r="I58" s="26" t="str">
        <f t="shared" si="7"/>
        <v/>
      </c>
      <c r="J58" s="27" t="str">
        <f t="shared" si="22"/>
        <v/>
      </c>
      <c r="K58" s="12" t="str">
        <f t="shared" si="8"/>
        <v/>
      </c>
      <c r="L58" s="60"/>
      <c r="M58" s="20" t="str">
        <f t="shared" si="9"/>
        <v/>
      </c>
      <c r="N58" s="10" t="str">
        <f t="shared" si="10"/>
        <v/>
      </c>
      <c r="O58" s="22" t="str">
        <f t="shared" si="11"/>
        <v/>
      </c>
      <c r="P58" s="63"/>
      <c r="Q58" s="20" t="str">
        <f t="shared" si="12"/>
        <v/>
      </c>
      <c r="R58" s="14" t="str">
        <f t="shared" si="13"/>
        <v/>
      </c>
      <c r="S58" s="16" t="str">
        <f t="shared" si="23"/>
        <v/>
      </c>
      <c r="T58" s="88" t="str">
        <f t="shared" si="14"/>
        <v/>
      </c>
      <c r="U58" s="83"/>
      <c r="V58" s="84" t="str">
        <f t="shared" si="28"/>
        <v/>
      </c>
      <c r="W58" s="85" t="str">
        <f t="shared" si="15"/>
        <v/>
      </c>
      <c r="X58" s="76" t="str">
        <f t="shared" si="25"/>
        <v/>
      </c>
      <c r="Y58" s="86"/>
      <c r="Z58" s="76" t="str">
        <f t="shared" si="29"/>
        <v/>
      </c>
      <c r="AA58" s="87" t="str">
        <f t="shared" si="16"/>
        <v/>
      </c>
      <c r="AB58" s="87" t="str">
        <f t="shared" si="30"/>
        <v/>
      </c>
      <c r="AC58" s="109"/>
      <c r="AD58" s="110"/>
      <c r="AE58" s="111" t="str">
        <f t="shared" si="31"/>
        <v/>
      </c>
      <c r="AF58" s="112" t="str">
        <f t="shared" si="17"/>
        <v/>
      </c>
      <c r="AG58" s="46" t="str">
        <f t="shared" si="32"/>
        <v/>
      </c>
      <c r="AH58" s="67"/>
      <c r="AI58" s="68"/>
      <c r="AJ58" s="38" t="str">
        <f t="shared" si="26"/>
        <v/>
      </c>
      <c r="AK58" s="67"/>
      <c r="AL58" s="17" t="str">
        <f t="shared" si="18"/>
        <v/>
      </c>
      <c r="AM58" s="36" t="str">
        <f t="shared" si="27"/>
        <v/>
      </c>
      <c r="AN58" s="72"/>
      <c r="AO58" s="18" t="str">
        <f t="shared" si="19"/>
        <v/>
      </c>
      <c r="AP58" s="17" t="str">
        <f t="shared" si="5"/>
        <v/>
      </c>
      <c r="AQ58" s="49" t="str">
        <f t="shared" si="20"/>
        <v/>
      </c>
    </row>
    <row r="59" spans="1:43" x14ac:dyDescent="0.25">
      <c r="A59" s="52"/>
      <c r="B59" s="53"/>
      <c r="C59" s="51" t="str">
        <f t="shared" si="21"/>
        <v/>
      </c>
      <c r="D59" s="8" t="str">
        <f t="shared" si="24"/>
        <v/>
      </c>
      <c r="E59" s="57"/>
      <c r="F59" s="34" t="str">
        <f t="shared" si="6"/>
        <v/>
      </c>
      <c r="G59" s="59"/>
      <c r="H59" s="60"/>
      <c r="I59" s="26" t="str">
        <f t="shared" si="7"/>
        <v/>
      </c>
      <c r="J59" s="27" t="str">
        <f t="shared" si="22"/>
        <v/>
      </c>
      <c r="K59" s="12" t="str">
        <f t="shared" si="8"/>
        <v/>
      </c>
      <c r="L59" s="60"/>
      <c r="M59" s="20" t="str">
        <f t="shared" si="9"/>
        <v/>
      </c>
      <c r="N59" s="10" t="str">
        <f t="shared" si="10"/>
        <v/>
      </c>
      <c r="O59" s="22" t="str">
        <f t="shared" si="11"/>
        <v/>
      </c>
      <c r="P59" s="63"/>
      <c r="Q59" s="20" t="str">
        <f t="shared" si="12"/>
        <v/>
      </c>
      <c r="R59" s="14" t="str">
        <f t="shared" si="13"/>
        <v/>
      </c>
      <c r="S59" s="16" t="str">
        <f t="shared" si="23"/>
        <v/>
      </c>
      <c r="T59" s="88" t="str">
        <f t="shared" si="14"/>
        <v/>
      </c>
      <c r="U59" s="83"/>
      <c r="V59" s="84" t="str">
        <f t="shared" si="28"/>
        <v/>
      </c>
      <c r="W59" s="85" t="str">
        <f t="shared" si="15"/>
        <v/>
      </c>
      <c r="X59" s="76" t="str">
        <f t="shared" si="25"/>
        <v/>
      </c>
      <c r="Y59" s="86"/>
      <c r="Z59" s="76" t="str">
        <f t="shared" si="29"/>
        <v/>
      </c>
      <c r="AA59" s="87" t="str">
        <f t="shared" si="16"/>
        <v/>
      </c>
      <c r="AB59" s="87" t="str">
        <f t="shared" si="30"/>
        <v/>
      </c>
      <c r="AC59" s="109"/>
      <c r="AD59" s="110"/>
      <c r="AE59" s="111" t="str">
        <f t="shared" si="31"/>
        <v/>
      </c>
      <c r="AF59" s="112" t="str">
        <f t="shared" si="17"/>
        <v/>
      </c>
      <c r="AG59" s="46" t="str">
        <f t="shared" si="32"/>
        <v/>
      </c>
      <c r="AH59" s="67"/>
      <c r="AI59" s="68"/>
      <c r="AJ59" s="38" t="str">
        <f t="shared" si="26"/>
        <v/>
      </c>
      <c r="AK59" s="67"/>
      <c r="AL59" s="17" t="str">
        <f t="shared" si="18"/>
        <v/>
      </c>
      <c r="AM59" s="36" t="str">
        <f t="shared" si="27"/>
        <v/>
      </c>
      <c r="AN59" s="72"/>
      <c r="AO59" s="18" t="str">
        <f t="shared" si="19"/>
        <v/>
      </c>
      <c r="AP59" s="17" t="str">
        <f t="shared" si="5"/>
        <v/>
      </c>
      <c r="AQ59" s="49" t="str">
        <f t="shared" si="20"/>
        <v/>
      </c>
    </row>
    <row r="60" spans="1:43" x14ac:dyDescent="0.25">
      <c r="A60" s="52"/>
      <c r="B60" s="53"/>
      <c r="C60" s="51" t="str">
        <f t="shared" si="21"/>
        <v/>
      </c>
      <c r="D60" s="8" t="str">
        <f t="shared" si="24"/>
        <v/>
      </c>
      <c r="E60" s="57"/>
      <c r="F60" s="34" t="str">
        <f t="shared" si="6"/>
        <v/>
      </c>
      <c r="G60" s="59"/>
      <c r="H60" s="60"/>
      <c r="I60" s="26" t="str">
        <f t="shared" si="7"/>
        <v/>
      </c>
      <c r="J60" s="27" t="str">
        <f t="shared" si="22"/>
        <v/>
      </c>
      <c r="K60" s="12" t="str">
        <f t="shared" si="8"/>
        <v/>
      </c>
      <c r="L60" s="60"/>
      <c r="M60" s="20" t="str">
        <f t="shared" si="9"/>
        <v/>
      </c>
      <c r="N60" s="10" t="str">
        <f t="shared" si="10"/>
        <v/>
      </c>
      <c r="O60" s="22" t="str">
        <f t="shared" si="11"/>
        <v/>
      </c>
      <c r="P60" s="63"/>
      <c r="Q60" s="20" t="str">
        <f t="shared" si="12"/>
        <v/>
      </c>
      <c r="R60" s="14" t="str">
        <f t="shared" si="13"/>
        <v/>
      </c>
      <c r="S60" s="16" t="str">
        <f t="shared" si="23"/>
        <v/>
      </c>
      <c r="T60" s="88" t="str">
        <f t="shared" si="14"/>
        <v/>
      </c>
      <c r="U60" s="83"/>
      <c r="V60" s="84" t="str">
        <f t="shared" si="28"/>
        <v/>
      </c>
      <c r="W60" s="85" t="str">
        <f t="shared" si="15"/>
        <v/>
      </c>
      <c r="X60" s="76" t="str">
        <f t="shared" si="25"/>
        <v/>
      </c>
      <c r="Y60" s="86"/>
      <c r="Z60" s="76" t="str">
        <f t="shared" si="29"/>
        <v/>
      </c>
      <c r="AA60" s="87" t="str">
        <f t="shared" si="16"/>
        <v/>
      </c>
      <c r="AB60" s="87" t="str">
        <f t="shared" si="30"/>
        <v/>
      </c>
      <c r="AC60" s="109"/>
      <c r="AD60" s="110"/>
      <c r="AE60" s="111" t="str">
        <f t="shared" si="31"/>
        <v/>
      </c>
      <c r="AF60" s="112" t="str">
        <f t="shared" si="17"/>
        <v/>
      </c>
      <c r="AG60" s="46" t="str">
        <f t="shared" si="32"/>
        <v/>
      </c>
      <c r="AH60" s="67"/>
      <c r="AI60" s="68"/>
      <c r="AJ60" s="38" t="str">
        <f t="shared" si="26"/>
        <v/>
      </c>
      <c r="AK60" s="67"/>
      <c r="AL60" s="17" t="str">
        <f t="shared" si="18"/>
        <v/>
      </c>
      <c r="AM60" s="36" t="str">
        <f t="shared" si="27"/>
        <v/>
      </c>
      <c r="AN60" s="72"/>
      <c r="AO60" s="18" t="str">
        <f t="shared" si="19"/>
        <v/>
      </c>
      <c r="AP60" s="17" t="str">
        <f t="shared" si="5"/>
        <v/>
      </c>
      <c r="AQ60" s="49" t="str">
        <f t="shared" si="20"/>
        <v/>
      </c>
    </row>
    <row r="61" spans="1:43" x14ac:dyDescent="0.25">
      <c r="A61" s="52"/>
      <c r="B61" s="53"/>
      <c r="C61" s="51" t="str">
        <f t="shared" si="21"/>
        <v/>
      </c>
      <c r="D61" s="8" t="str">
        <f t="shared" si="24"/>
        <v/>
      </c>
      <c r="E61" s="57"/>
      <c r="F61" s="34" t="str">
        <f t="shared" si="6"/>
        <v/>
      </c>
      <c r="G61" s="59"/>
      <c r="H61" s="60"/>
      <c r="I61" s="26" t="str">
        <f t="shared" si="7"/>
        <v/>
      </c>
      <c r="J61" s="27" t="str">
        <f t="shared" si="22"/>
        <v/>
      </c>
      <c r="K61" s="12" t="str">
        <f t="shared" si="8"/>
        <v/>
      </c>
      <c r="L61" s="60"/>
      <c r="M61" s="20" t="str">
        <f t="shared" si="9"/>
        <v/>
      </c>
      <c r="N61" s="10" t="str">
        <f t="shared" si="10"/>
        <v/>
      </c>
      <c r="O61" s="22" t="str">
        <f t="shared" si="11"/>
        <v/>
      </c>
      <c r="P61" s="63"/>
      <c r="Q61" s="20" t="str">
        <f t="shared" si="12"/>
        <v/>
      </c>
      <c r="R61" s="14" t="str">
        <f t="shared" si="13"/>
        <v/>
      </c>
      <c r="S61" s="16" t="str">
        <f t="shared" si="23"/>
        <v/>
      </c>
      <c r="T61" s="88" t="str">
        <f t="shared" si="14"/>
        <v/>
      </c>
      <c r="U61" s="83"/>
      <c r="V61" s="84" t="str">
        <f t="shared" si="28"/>
        <v/>
      </c>
      <c r="W61" s="85" t="str">
        <f t="shared" si="15"/>
        <v/>
      </c>
      <c r="X61" s="76" t="str">
        <f t="shared" si="25"/>
        <v/>
      </c>
      <c r="Y61" s="86"/>
      <c r="Z61" s="76" t="str">
        <f t="shared" si="29"/>
        <v/>
      </c>
      <c r="AA61" s="87" t="str">
        <f t="shared" si="16"/>
        <v/>
      </c>
      <c r="AB61" s="87" t="str">
        <f t="shared" si="30"/>
        <v/>
      </c>
      <c r="AC61" s="109"/>
      <c r="AD61" s="110"/>
      <c r="AE61" s="111" t="str">
        <f t="shared" si="31"/>
        <v/>
      </c>
      <c r="AF61" s="112" t="str">
        <f t="shared" si="17"/>
        <v/>
      </c>
      <c r="AG61" s="46" t="str">
        <f t="shared" si="32"/>
        <v/>
      </c>
      <c r="AH61" s="67"/>
      <c r="AI61" s="68"/>
      <c r="AJ61" s="38" t="str">
        <f t="shared" si="26"/>
        <v/>
      </c>
      <c r="AK61" s="67"/>
      <c r="AL61" s="17" t="str">
        <f t="shared" si="18"/>
        <v/>
      </c>
      <c r="AM61" s="36" t="str">
        <f t="shared" si="27"/>
        <v/>
      </c>
      <c r="AN61" s="72"/>
      <c r="AO61" s="18" t="str">
        <f t="shared" si="19"/>
        <v/>
      </c>
      <c r="AP61" s="17" t="str">
        <f t="shared" si="5"/>
        <v/>
      </c>
      <c r="AQ61" s="49" t="str">
        <f t="shared" si="20"/>
        <v/>
      </c>
    </row>
    <row r="62" spans="1:43" x14ac:dyDescent="0.25">
      <c r="A62" s="52"/>
      <c r="B62" s="53"/>
      <c r="C62" s="51" t="str">
        <f t="shared" si="21"/>
        <v/>
      </c>
      <c r="D62" s="8" t="str">
        <f t="shared" si="24"/>
        <v/>
      </c>
      <c r="E62" s="57"/>
      <c r="F62" s="34" t="str">
        <f t="shared" si="6"/>
        <v/>
      </c>
      <c r="G62" s="59"/>
      <c r="H62" s="60"/>
      <c r="I62" s="26" t="str">
        <f t="shared" si="7"/>
        <v/>
      </c>
      <c r="J62" s="27" t="str">
        <f t="shared" si="22"/>
        <v/>
      </c>
      <c r="K62" s="12" t="str">
        <f t="shared" si="8"/>
        <v/>
      </c>
      <c r="L62" s="60"/>
      <c r="M62" s="20" t="str">
        <f t="shared" si="9"/>
        <v/>
      </c>
      <c r="N62" s="10" t="str">
        <f t="shared" si="10"/>
        <v/>
      </c>
      <c r="O62" s="22" t="str">
        <f t="shared" si="11"/>
        <v/>
      </c>
      <c r="P62" s="63"/>
      <c r="Q62" s="20" t="str">
        <f t="shared" si="12"/>
        <v/>
      </c>
      <c r="R62" s="14" t="str">
        <f t="shared" si="13"/>
        <v/>
      </c>
      <c r="S62" s="16" t="str">
        <f t="shared" si="23"/>
        <v/>
      </c>
      <c r="T62" s="88" t="str">
        <f t="shared" si="14"/>
        <v/>
      </c>
      <c r="U62" s="83"/>
      <c r="V62" s="84" t="str">
        <f t="shared" si="28"/>
        <v/>
      </c>
      <c r="W62" s="85" t="str">
        <f t="shared" si="15"/>
        <v/>
      </c>
      <c r="X62" s="76" t="str">
        <f t="shared" si="25"/>
        <v/>
      </c>
      <c r="Y62" s="86"/>
      <c r="Z62" s="76" t="str">
        <f t="shared" si="29"/>
        <v/>
      </c>
      <c r="AA62" s="87" t="str">
        <f t="shared" si="16"/>
        <v/>
      </c>
      <c r="AB62" s="87" t="str">
        <f t="shared" si="30"/>
        <v/>
      </c>
      <c r="AC62" s="109"/>
      <c r="AD62" s="110"/>
      <c r="AE62" s="111" t="str">
        <f t="shared" si="31"/>
        <v/>
      </c>
      <c r="AF62" s="112" t="str">
        <f t="shared" si="17"/>
        <v/>
      </c>
      <c r="AG62" s="46" t="str">
        <f t="shared" si="32"/>
        <v/>
      </c>
      <c r="AH62" s="67"/>
      <c r="AI62" s="68"/>
      <c r="AJ62" s="38" t="str">
        <f t="shared" si="26"/>
        <v/>
      </c>
      <c r="AK62" s="67"/>
      <c r="AL62" s="17" t="str">
        <f t="shared" si="18"/>
        <v/>
      </c>
      <c r="AM62" s="36" t="str">
        <f t="shared" si="27"/>
        <v/>
      </c>
      <c r="AN62" s="72"/>
      <c r="AO62" s="18" t="str">
        <f t="shared" si="19"/>
        <v/>
      </c>
      <c r="AP62" s="17" t="str">
        <f t="shared" si="5"/>
        <v/>
      </c>
      <c r="AQ62" s="49" t="str">
        <f t="shared" si="20"/>
        <v/>
      </c>
    </row>
    <row r="63" spans="1:43" x14ac:dyDescent="0.25">
      <c r="A63" s="52"/>
      <c r="B63" s="53"/>
      <c r="C63" s="51" t="str">
        <f t="shared" si="21"/>
        <v/>
      </c>
      <c r="D63" s="8" t="str">
        <f t="shared" si="24"/>
        <v/>
      </c>
      <c r="E63" s="57"/>
      <c r="F63" s="34" t="str">
        <f t="shared" si="6"/>
        <v/>
      </c>
      <c r="G63" s="59"/>
      <c r="H63" s="60"/>
      <c r="I63" s="26" t="str">
        <f t="shared" si="7"/>
        <v/>
      </c>
      <c r="J63" s="27" t="str">
        <f t="shared" si="22"/>
        <v/>
      </c>
      <c r="K63" s="12" t="str">
        <f t="shared" si="8"/>
        <v/>
      </c>
      <c r="L63" s="60"/>
      <c r="M63" s="20" t="str">
        <f t="shared" si="9"/>
        <v/>
      </c>
      <c r="N63" s="10" t="str">
        <f t="shared" si="10"/>
        <v/>
      </c>
      <c r="O63" s="22" t="str">
        <f t="shared" si="11"/>
        <v/>
      </c>
      <c r="P63" s="63"/>
      <c r="Q63" s="20" t="str">
        <f t="shared" si="12"/>
        <v/>
      </c>
      <c r="R63" s="14" t="str">
        <f t="shared" si="13"/>
        <v/>
      </c>
      <c r="S63" s="16" t="str">
        <f t="shared" si="23"/>
        <v/>
      </c>
      <c r="T63" s="88" t="str">
        <f t="shared" si="14"/>
        <v/>
      </c>
      <c r="U63" s="83"/>
      <c r="V63" s="84" t="str">
        <f t="shared" si="28"/>
        <v/>
      </c>
      <c r="W63" s="85" t="str">
        <f t="shared" si="15"/>
        <v/>
      </c>
      <c r="X63" s="76" t="str">
        <f t="shared" si="25"/>
        <v/>
      </c>
      <c r="Y63" s="86"/>
      <c r="Z63" s="76" t="str">
        <f t="shared" si="29"/>
        <v/>
      </c>
      <c r="AA63" s="87" t="str">
        <f t="shared" si="16"/>
        <v/>
      </c>
      <c r="AB63" s="87" t="str">
        <f t="shared" si="30"/>
        <v/>
      </c>
      <c r="AC63" s="109"/>
      <c r="AD63" s="110"/>
      <c r="AE63" s="111" t="str">
        <f t="shared" si="31"/>
        <v/>
      </c>
      <c r="AF63" s="112" t="str">
        <f t="shared" si="17"/>
        <v/>
      </c>
      <c r="AG63" s="46" t="str">
        <f t="shared" si="32"/>
        <v/>
      </c>
      <c r="AH63" s="67"/>
      <c r="AI63" s="68"/>
      <c r="AJ63" s="38" t="str">
        <f t="shared" si="26"/>
        <v/>
      </c>
      <c r="AK63" s="67"/>
      <c r="AL63" s="17" t="str">
        <f t="shared" si="18"/>
        <v/>
      </c>
      <c r="AM63" s="36" t="str">
        <f t="shared" si="27"/>
        <v/>
      </c>
      <c r="AN63" s="72"/>
      <c r="AO63" s="18" t="str">
        <f t="shared" si="19"/>
        <v/>
      </c>
      <c r="AP63" s="17" t="str">
        <f t="shared" si="5"/>
        <v/>
      </c>
      <c r="AQ63" s="49" t="str">
        <f t="shared" si="20"/>
        <v/>
      </c>
    </row>
    <row r="64" spans="1:43" x14ac:dyDescent="0.25">
      <c r="A64" s="52"/>
      <c r="B64" s="53"/>
      <c r="C64" s="51" t="str">
        <f t="shared" si="21"/>
        <v/>
      </c>
      <c r="D64" s="8" t="str">
        <f t="shared" si="24"/>
        <v/>
      </c>
      <c r="E64" s="57"/>
      <c r="F64" s="34" t="str">
        <f t="shared" si="6"/>
        <v/>
      </c>
      <c r="G64" s="59"/>
      <c r="H64" s="60"/>
      <c r="I64" s="26" t="str">
        <f t="shared" si="7"/>
        <v/>
      </c>
      <c r="J64" s="27" t="str">
        <f t="shared" si="22"/>
        <v/>
      </c>
      <c r="K64" s="12" t="str">
        <f t="shared" si="8"/>
        <v/>
      </c>
      <c r="L64" s="60"/>
      <c r="M64" s="20" t="str">
        <f t="shared" si="9"/>
        <v/>
      </c>
      <c r="N64" s="10" t="str">
        <f t="shared" si="10"/>
        <v/>
      </c>
      <c r="O64" s="22" t="str">
        <f t="shared" si="11"/>
        <v/>
      </c>
      <c r="P64" s="63"/>
      <c r="Q64" s="20" t="str">
        <f t="shared" si="12"/>
        <v/>
      </c>
      <c r="R64" s="14" t="str">
        <f t="shared" si="13"/>
        <v/>
      </c>
      <c r="S64" s="16" t="str">
        <f t="shared" si="23"/>
        <v/>
      </c>
      <c r="T64" s="88" t="str">
        <f t="shared" si="14"/>
        <v/>
      </c>
      <c r="U64" s="83"/>
      <c r="V64" s="84" t="str">
        <f t="shared" si="28"/>
        <v/>
      </c>
      <c r="W64" s="85" t="str">
        <f t="shared" si="15"/>
        <v/>
      </c>
      <c r="X64" s="76" t="str">
        <f t="shared" si="25"/>
        <v/>
      </c>
      <c r="Y64" s="86"/>
      <c r="Z64" s="76" t="str">
        <f t="shared" si="29"/>
        <v/>
      </c>
      <c r="AA64" s="87" t="str">
        <f t="shared" si="16"/>
        <v/>
      </c>
      <c r="AB64" s="87" t="str">
        <f t="shared" si="30"/>
        <v/>
      </c>
      <c r="AC64" s="109"/>
      <c r="AD64" s="110"/>
      <c r="AE64" s="111" t="str">
        <f t="shared" si="31"/>
        <v/>
      </c>
      <c r="AF64" s="112" t="str">
        <f t="shared" si="17"/>
        <v/>
      </c>
      <c r="AG64" s="46" t="str">
        <f t="shared" si="32"/>
        <v/>
      </c>
      <c r="AH64" s="67"/>
      <c r="AI64" s="68"/>
      <c r="AJ64" s="38" t="str">
        <f t="shared" si="26"/>
        <v/>
      </c>
      <c r="AK64" s="67"/>
      <c r="AL64" s="17" t="str">
        <f t="shared" si="18"/>
        <v/>
      </c>
      <c r="AM64" s="36" t="str">
        <f t="shared" si="27"/>
        <v/>
      </c>
      <c r="AN64" s="72"/>
      <c r="AO64" s="18" t="str">
        <f t="shared" si="19"/>
        <v/>
      </c>
      <c r="AP64" s="17" t="str">
        <f t="shared" si="5"/>
        <v/>
      </c>
      <c r="AQ64" s="49" t="str">
        <f t="shared" si="20"/>
        <v/>
      </c>
    </row>
    <row r="65" spans="1:43" x14ac:dyDescent="0.25">
      <c r="A65" s="52"/>
      <c r="B65" s="53"/>
      <c r="C65" s="51" t="str">
        <f t="shared" si="21"/>
        <v/>
      </c>
      <c r="D65" s="8" t="str">
        <f t="shared" si="24"/>
        <v/>
      </c>
      <c r="E65" s="57"/>
      <c r="F65" s="34" t="str">
        <f t="shared" si="6"/>
        <v/>
      </c>
      <c r="G65" s="59"/>
      <c r="H65" s="60"/>
      <c r="I65" s="26" t="str">
        <f t="shared" si="7"/>
        <v/>
      </c>
      <c r="J65" s="27" t="str">
        <f t="shared" si="22"/>
        <v/>
      </c>
      <c r="K65" s="12" t="str">
        <f t="shared" si="8"/>
        <v/>
      </c>
      <c r="L65" s="60"/>
      <c r="M65" s="20" t="str">
        <f t="shared" si="9"/>
        <v/>
      </c>
      <c r="N65" s="10" t="str">
        <f t="shared" si="10"/>
        <v/>
      </c>
      <c r="O65" s="22" t="str">
        <f t="shared" si="11"/>
        <v/>
      </c>
      <c r="P65" s="63"/>
      <c r="Q65" s="20" t="str">
        <f t="shared" si="12"/>
        <v/>
      </c>
      <c r="R65" s="14" t="str">
        <f t="shared" si="13"/>
        <v/>
      </c>
      <c r="S65" s="16" t="str">
        <f t="shared" si="23"/>
        <v/>
      </c>
      <c r="T65" s="88" t="str">
        <f t="shared" si="14"/>
        <v/>
      </c>
      <c r="U65" s="83"/>
      <c r="V65" s="84" t="str">
        <f t="shared" si="28"/>
        <v/>
      </c>
      <c r="W65" s="85" t="str">
        <f t="shared" si="15"/>
        <v/>
      </c>
      <c r="X65" s="76" t="str">
        <f t="shared" si="25"/>
        <v/>
      </c>
      <c r="Y65" s="86"/>
      <c r="Z65" s="76" t="str">
        <f t="shared" si="29"/>
        <v/>
      </c>
      <c r="AA65" s="87" t="str">
        <f t="shared" si="16"/>
        <v/>
      </c>
      <c r="AB65" s="87" t="str">
        <f t="shared" si="30"/>
        <v/>
      </c>
      <c r="AC65" s="109"/>
      <c r="AD65" s="110"/>
      <c r="AE65" s="111" t="str">
        <f t="shared" si="31"/>
        <v/>
      </c>
      <c r="AF65" s="112" t="str">
        <f t="shared" si="17"/>
        <v/>
      </c>
      <c r="AG65" s="46" t="str">
        <f t="shared" si="32"/>
        <v/>
      </c>
      <c r="AH65" s="67"/>
      <c r="AI65" s="68"/>
      <c r="AJ65" s="38" t="str">
        <f t="shared" si="26"/>
        <v/>
      </c>
      <c r="AK65" s="67"/>
      <c r="AL65" s="17" t="str">
        <f t="shared" si="18"/>
        <v/>
      </c>
      <c r="AM65" s="36" t="str">
        <f t="shared" si="27"/>
        <v/>
      </c>
      <c r="AN65" s="72"/>
      <c r="AO65" s="18" t="str">
        <f t="shared" si="19"/>
        <v/>
      </c>
      <c r="AP65" s="17" t="str">
        <f t="shared" si="5"/>
        <v/>
      </c>
      <c r="AQ65" s="49" t="str">
        <f t="shared" si="20"/>
        <v/>
      </c>
    </row>
    <row r="66" spans="1:43" x14ac:dyDescent="0.25">
      <c r="A66" s="52"/>
      <c r="B66" s="53"/>
      <c r="C66" s="51" t="str">
        <f t="shared" si="21"/>
        <v/>
      </c>
      <c r="D66" s="8" t="str">
        <f t="shared" si="24"/>
        <v/>
      </c>
      <c r="E66" s="57"/>
      <c r="F66" s="34" t="str">
        <f t="shared" si="6"/>
        <v/>
      </c>
      <c r="G66" s="59"/>
      <c r="H66" s="60"/>
      <c r="I66" s="26" t="str">
        <f t="shared" si="7"/>
        <v/>
      </c>
      <c r="J66" s="27" t="str">
        <f t="shared" si="22"/>
        <v/>
      </c>
      <c r="K66" s="12" t="str">
        <f t="shared" si="8"/>
        <v/>
      </c>
      <c r="L66" s="60"/>
      <c r="M66" s="20" t="str">
        <f t="shared" si="9"/>
        <v/>
      </c>
      <c r="N66" s="10" t="str">
        <f t="shared" si="10"/>
        <v/>
      </c>
      <c r="O66" s="22" t="str">
        <f t="shared" si="11"/>
        <v/>
      </c>
      <c r="P66" s="63"/>
      <c r="Q66" s="20" t="str">
        <f t="shared" si="12"/>
        <v/>
      </c>
      <c r="R66" s="14" t="str">
        <f t="shared" si="13"/>
        <v/>
      </c>
      <c r="S66" s="16" t="str">
        <f t="shared" si="23"/>
        <v/>
      </c>
      <c r="T66" s="88" t="str">
        <f t="shared" si="14"/>
        <v/>
      </c>
      <c r="U66" s="83"/>
      <c r="V66" s="84" t="str">
        <f t="shared" si="28"/>
        <v/>
      </c>
      <c r="W66" s="85" t="str">
        <f t="shared" si="15"/>
        <v/>
      </c>
      <c r="X66" s="76" t="str">
        <f t="shared" si="25"/>
        <v/>
      </c>
      <c r="Y66" s="86"/>
      <c r="Z66" s="76" t="str">
        <f t="shared" si="29"/>
        <v/>
      </c>
      <c r="AA66" s="87" t="str">
        <f t="shared" si="16"/>
        <v/>
      </c>
      <c r="AB66" s="87" t="str">
        <f t="shared" si="30"/>
        <v/>
      </c>
      <c r="AC66" s="109"/>
      <c r="AD66" s="110"/>
      <c r="AE66" s="111" t="str">
        <f t="shared" si="31"/>
        <v/>
      </c>
      <c r="AF66" s="112" t="str">
        <f t="shared" si="17"/>
        <v/>
      </c>
      <c r="AG66" s="46" t="str">
        <f t="shared" si="32"/>
        <v/>
      </c>
      <c r="AH66" s="67"/>
      <c r="AI66" s="68"/>
      <c r="AJ66" s="38" t="str">
        <f t="shared" si="26"/>
        <v/>
      </c>
      <c r="AK66" s="67"/>
      <c r="AL66" s="17" t="str">
        <f t="shared" si="18"/>
        <v/>
      </c>
      <c r="AM66" s="36" t="str">
        <f t="shared" si="27"/>
        <v/>
      </c>
      <c r="AN66" s="72"/>
      <c r="AO66" s="18" t="str">
        <f t="shared" si="19"/>
        <v/>
      </c>
      <c r="AP66" s="17" t="str">
        <f t="shared" si="5"/>
        <v/>
      </c>
      <c r="AQ66" s="49" t="str">
        <f t="shared" si="20"/>
        <v/>
      </c>
    </row>
    <row r="67" spans="1:43" x14ac:dyDescent="0.25">
      <c r="A67" s="52"/>
      <c r="B67" s="53"/>
      <c r="C67" s="51" t="str">
        <f t="shared" si="21"/>
        <v/>
      </c>
      <c r="D67" s="8" t="str">
        <f t="shared" si="24"/>
        <v/>
      </c>
      <c r="E67" s="57"/>
      <c r="F67" s="34" t="str">
        <f t="shared" si="6"/>
        <v/>
      </c>
      <c r="G67" s="59"/>
      <c r="H67" s="60"/>
      <c r="I67" s="26" t="str">
        <f t="shared" si="7"/>
        <v/>
      </c>
      <c r="J67" s="27" t="str">
        <f t="shared" si="22"/>
        <v/>
      </c>
      <c r="K67" s="12" t="str">
        <f t="shared" si="8"/>
        <v/>
      </c>
      <c r="L67" s="60"/>
      <c r="M67" s="20" t="str">
        <f t="shared" si="9"/>
        <v/>
      </c>
      <c r="N67" s="10" t="str">
        <f t="shared" si="10"/>
        <v/>
      </c>
      <c r="O67" s="22" t="str">
        <f t="shared" si="11"/>
        <v/>
      </c>
      <c r="P67" s="63"/>
      <c r="Q67" s="20" t="str">
        <f t="shared" si="12"/>
        <v/>
      </c>
      <c r="R67" s="14" t="str">
        <f t="shared" si="13"/>
        <v/>
      </c>
      <c r="S67" s="16" t="str">
        <f t="shared" si="23"/>
        <v/>
      </c>
      <c r="T67" s="88" t="str">
        <f t="shared" si="14"/>
        <v/>
      </c>
      <c r="U67" s="83"/>
      <c r="V67" s="84" t="str">
        <f t="shared" si="28"/>
        <v/>
      </c>
      <c r="W67" s="85" t="str">
        <f t="shared" si="15"/>
        <v/>
      </c>
      <c r="X67" s="76" t="str">
        <f t="shared" si="25"/>
        <v/>
      </c>
      <c r="Y67" s="86"/>
      <c r="Z67" s="76" t="str">
        <f t="shared" si="29"/>
        <v/>
      </c>
      <c r="AA67" s="87" t="str">
        <f t="shared" si="16"/>
        <v/>
      </c>
      <c r="AB67" s="87" t="str">
        <f t="shared" si="30"/>
        <v/>
      </c>
      <c r="AC67" s="109"/>
      <c r="AD67" s="110"/>
      <c r="AE67" s="111" t="str">
        <f t="shared" si="31"/>
        <v/>
      </c>
      <c r="AF67" s="112" t="str">
        <f t="shared" si="17"/>
        <v/>
      </c>
      <c r="AG67" s="46" t="str">
        <f t="shared" si="32"/>
        <v/>
      </c>
      <c r="AH67" s="67"/>
      <c r="AI67" s="68"/>
      <c r="AJ67" s="38" t="str">
        <f t="shared" si="26"/>
        <v/>
      </c>
      <c r="AK67" s="67"/>
      <c r="AL67" s="17" t="str">
        <f t="shared" si="18"/>
        <v/>
      </c>
      <c r="AM67" s="36" t="str">
        <f t="shared" si="27"/>
        <v/>
      </c>
      <c r="AN67" s="72"/>
      <c r="AO67" s="18" t="str">
        <f t="shared" si="19"/>
        <v/>
      </c>
      <c r="AP67" s="17" t="str">
        <f t="shared" si="5"/>
        <v/>
      </c>
      <c r="AQ67" s="49" t="str">
        <f t="shared" si="20"/>
        <v/>
      </c>
    </row>
    <row r="68" spans="1:43" x14ac:dyDescent="0.25">
      <c r="A68" s="52"/>
      <c r="B68" s="53"/>
      <c r="C68" s="51" t="str">
        <f t="shared" si="21"/>
        <v/>
      </c>
      <c r="D68" s="8" t="str">
        <f t="shared" si="24"/>
        <v/>
      </c>
      <c r="E68" s="57"/>
      <c r="F68" s="34" t="str">
        <f t="shared" si="6"/>
        <v/>
      </c>
      <c r="G68" s="59"/>
      <c r="H68" s="60"/>
      <c r="I68" s="26" t="str">
        <f t="shared" si="7"/>
        <v/>
      </c>
      <c r="J68" s="27" t="str">
        <f t="shared" si="22"/>
        <v/>
      </c>
      <c r="K68" s="12" t="str">
        <f t="shared" si="8"/>
        <v/>
      </c>
      <c r="L68" s="60"/>
      <c r="M68" s="20" t="str">
        <f t="shared" si="9"/>
        <v/>
      </c>
      <c r="N68" s="10" t="str">
        <f t="shared" si="10"/>
        <v/>
      </c>
      <c r="O68" s="22" t="str">
        <f t="shared" si="11"/>
        <v/>
      </c>
      <c r="P68" s="63"/>
      <c r="Q68" s="20" t="str">
        <f t="shared" si="12"/>
        <v/>
      </c>
      <c r="R68" s="14" t="str">
        <f t="shared" si="13"/>
        <v/>
      </c>
      <c r="S68" s="16" t="str">
        <f t="shared" si="23"/>
        <v/>
      </c>
      <c r="T68" s="88" t="str">
        <f t="shared" si="14"/>
        <v/>
      </c>
      <c r="U68" s="83"/>
      <c r="V68" s="84" t="str">
        <f t="shared" si="28"/>
        <v/>
      </c>
      <c r="W68" s="85" t="str">
        <f t="shared" si="15"/>
        <v/>
      </c>
      <c r="X68" s="76" t="str">
        <f t="shared" si="25"/>
        <v/>
      </c>
      <c r="Y68" s="86"/>
      <c r="Z68" s="76" t="str">
        <f t="shared" si="29"/>
        <v/>
      </c>
      <c r="AA68" s="87" t="str">
        <f t="shared" si="16"/>
        <v/>
      </c>
      <c r="AB68" s="87" t="str">
        <f t="shared" si="30"/>
        <v/>
      </c>
      <c r="AC68" s="109"/>
      <c r="AD68" s="110"/>
      <c r="AE68" s="111" t="str">
        <f t="shared" si="31"/>
        <v/>
      </c>
      <c r="AF68" s="112" t="str">
        <f t="shared" si="17"/>
        <v/>
      </c>
      <c r="AG68" s="46" t="str">
        <f t="shared" si="32"/>
        <v/>
      </c>
      <c r="AH68" s="67"/>
      <c r="AI68" s="68"/>
      <c r="AJ68" s="38" t="str">
        <f t="shared" si="26"/>
        <v/>
      </c>
      <c r="AK68" s="67"/>
      <c r="AL68" s="17" t="str">
        <f t="shared" si="18"/>
        <v/>
      </c>
      <c r="AM68" s="36" t="str">
        <f t="shared" si="27"/>
        <v/>
      </c>
      <c r="AN68" s="72"/>
      <c r="AO68" s="18" t="str">
        <f t="shared" si="19"/>
        <v/>
      </c>
      <c r="AP68" s="17" t="str">
        <f t="shared" si="5"/>
        <v/>
      </c>
      <c r="AQ68" s="49" t="str">
        <f t="shared" si="20"/>
        <v/>
      </c>
    </row>
    <row r="69" spans="1:43" x14ac:dyDescent="0.25">
      <c r="A69" s="52"/>
      <c r="B69" s="53"/>
      <c r="C69" s="51" t="str">
        <f t="shared" si="21"/>
        <v/>
      </c>
      <c r="D69" s="8" t="str">
        <f t="shared" si="24"/>
        <v/>
      </c>
      <c r="E69" s="57"/>
      <c r="F69" s="34" t="str">
        <f t="shared" si="6"/>
        <v/>
      </c>
      <c r="G69" s="59"/>
      <c r="H69" s="60"/>
      <c r="I69" s="26" t="str">
        <f t="shared" si="7"/>
        <v/>
      </c>
      <c r="J69" s="27" t="str">
        <f t="shared" si="22"/>
        <v/>
      </c>
      <c r="K69" s="12" t="str">
        <f t="shared" si="8"/>
        <v/>
      </c>
      <c r="L69" s="60"/>
      <c r="M69" s="20" t="str">
        <f t="shared" si="9"/>
        <v/>
      </c>
      <c r="N69" s="10" t="str">
        <f t="shared" si="10"/>
        <v/>
      </c>
      <c r="O69" s="22" t="str">
        <f t="shared" si="11"/>
        <v/>
      </c>
      <c r="P69" s="63"/>
      <c r="Q69" s="20" t="str">
        <f t="shared" si="12"/>
        <v/>
      </c>
      <c r="R69" s="14" t="str">
        <f t="shared" si="13"/>
        <v/>
      </c>
      <c r="S69" s="16" t="str">
        <f t="shared" si="23"/>
        <v/>
      </c>
      <c r="T69" s="88" t="str">
        <f t="shared" si="14"/>
        <v/>
      </c>
      <c r="U69" s="83"/>
      <c r="V69" s="84" t="str">
        <f t="shared" si="28"/>
        <v/>
      </c>
      <c r="W69" s="85" t="str">
        <f t="shared" si="15"/>
        <v/>
      </c>
      <c r="X69" s="76" t="str">
        <f t="shared" si="25"/>
        <v/>
      </c>
      <c r="Y69" s="86"/>
      <c r="Z69" s="76" t="str">
        <f t="shared" si="29"/>
        <v/>
      </c>
      <c r="AA69" s="87" t="str">
        <f t="shared" si="16"/>
        <v/>
      </c>
      <c r="AB69" s="87" t="str">
        <f t="shared" si="30"/>
        <v/>
      </c>
      <c r="AC69" s="109"/>
      <c r="AD69" s="110"/>
      <c r="AE69" s="111" t="str">
        <f t="shared" si="31"/>
        <v/>
      </c>
      <c r="AF69" s="112" t="str">
        <f t="shared" si="17"/>
        <v/>
      </c>
      <c r="AG69" s="46" t="str">
        <f t="shared" si="32"/>
        <v/>
      </c>
      <c r="AH69" s="67"/>
      <c r="AI69" s="68"/>
      <c r="AJ69" s="38" t="str">
        <f t="shared" si="26"/>
        <v/>
      </c>
      <c r="AK69" s="67"/>
      <c r="AL69" s="17" t="str">
        <f t="shared" si="18"/>
        <v/>
      </c>
      <c r="AM69" s="36" t="str">
        <f t="shared" si="27"/>
        <v/>
      </c>
      <c r="AN69" s="72"/>
      <c r="AO69" s="18" t="str">
        <f t="shared" si="19"/>
        <v/>
      </c>
      <c r="AP69" s="17" t="str">
        <f t="shared" si="5"/>
        <v/>
      </c>
      <c r="AQ69" s="49" t="str">
        <f t="shared" si="20"/>
        <v/>
      </c>
    </row>
    <row r="70" spans="1:43" x14ac:dyDescent="0.25">
      <c r="A70" s="52"/>
      <c r="B70" s="53"/>
      <c r="C70" s="51" t="str">
        <f t="shared" si="21"/>
        <v/>
      </c>
      <c r="D70" s="8" t="str">
        <f t="shared" si="24"/>
        <v/>
      </c>
      <c r="E70" s="57"/>
      <c r="F70" s="34" t="str">
        <f t="shared" si="6"/>
        <v/>
      </c>
      <c r="G70" s="59"/>
      <c r="H70" s="60"/>
      <c r="I70" s="26" t="str">
        <f t="shared" si="7"/>
        <v/>
      </c>
      <c r="J70" s="27" t="str">
        <f t="shared" si="22"/>
        <v/>
      </c>
      <c r="K70" s="12" t="str">
        <f t="shared" si="8"/>
        <v/>
      </c>
      <c r="L70" s="60"/>
      <c r="M70" s="20" t="str">
        <f t="shared" si="9"/>
        <v/>
      </c>
      <c r="N70" s="10" t="str">
        <f t="shared" si="10"/>
        <v/>
      </c>
      <c r="O70" s="22" t="str">
        <f t="shared" si="11"/>
        <v/>
      </c>
      <c r="P70" s="63"/>
      <c r="Q70" s="20" t="str">
        <f t="shared" si="12"/>
        <v/>
      </c>
      <c r="R70" s="14" t="str">
        <f t="shared" si="13"/>
        <v/>
      </c>
      <c r="S70" s="16" t="str">
        <f t="shared" si="23"/>
        <v/>
      </c>
      <c r="T70" s="88" t="str">
        <f t="shared" si="14"/>
        <v/>
      </c>
      <c r="U70" s="83"/>
      <c r="V70" s="84" t="str">
        <f t="shared" si="28"/>
        <v/>
      </c>
      <c r="W70" s="85" t="str">
        <f t="shared" si="15"/>
        <v/>
      </c>
      <c r="X70" s="76" t="str">
        <f t="shared" si="25"/>
        <v/>
      </c>
      <c r="Y70" s="86"/>
      <c r="Z70" s="76" t="str">
        <f t="shared" si="29"/>
        <v/>
      </c>
      <c r="AA70" s="87" t="str">
        <f t="shared" si="16"/>
        <v/>
      </c>
      <c r="AB70" s="87" t="str">
        <f t="shared" si="30"/>
        <v/>
      </c>
      <c r="AC70" s="109"/>
      <c r="AD70" s="110"/>
      <c r="AE70" s="111" t="str">
        <f t="shared" si="31"/>
        <v/>
      </c>
      <c r="AF70" s="112" t="str">
        <f t="shared" si="17"/>
        <v/>
      </c>
      <c r="AG70" s="46" t="str">
        <f t="shared" si="32"/>
        <v/>
      </c>
      <c r="AH70" s="67"/>
      <c r="AI70" s="68"/>
      <c r="AJ70" s="38" t="str">
        <f t="shared" si="26"/>
        <v/>
      </c>
      <c r="AK70" s="67"/>
      <c r="AL70" s="17" t="str">
        <f t="shared" si="18"/>
        <v/>
      </c>
      <c r="AM70" s="36" t="str">
        <f t="shared" si="27"/>
        <v/>
      </c>
      <c r="AN70" s="72"/>
      <c r="AO70" s="18" t="str">
        <f t="shared" si="19"/>
        <v/>
      </c>
      <c r="AP70" s="17" t="str">
        <f t="shared" si="5"/>
        <v/>
      </c>
      <c r="AQ70" s="49" t="str">
        <f t="shared" si="20"/>
        <v/>
      </c>
    </row>
    <row r="71" spans="1:43" x14ac:dyDescent="0.25">
      <c r="A71" s="52"/>
      <c r="B71" s="53"/>
      <c r="C71" s="51" t="str">
        <f t="shared" si="21"/>
        <v/>
      </c>
      <c r="D71" s="8" t="str">
        <f t="shared" si="24"/>
        <v/>
      </c>
      <c r="E71" s="57"/>
      <c r="F71" s="34" t="str">
        <f t="shared" si="6"/>
        <v/>
      </c>
      <c r="G71" s="59"/>
      <c r="H71" s="60"/>
      <c r="I71" s="26" t="str">
        <f t="shared" si="7"/>
        <v/>
      </c>
      <c r="J71" s="27" t="str">
        <f t="shared" si="22"/>
        <v/>
      </c>
      <c r="K71" s="12" t="str">
        <f t="shared" si="8"/>
        <v/>
      </c>
      <c r="L71" s="60"/>
      <c r="M71" s="20" t="str">
        <f t="shared" si="9"/>
        <v/>
      </c>
      <c r="N71" s="10" t="str">
        <f t="shared" si="10"/>
        <v/>
      </c>
      <c r="O71" s="22" t="str">
        <f t="shared" si="11"/>
        <v/>
      </c>
      <c r="P71" s="63"/>
      <c r="Q71" s="20" t="str">
        <f t="shared" si="12"/>
        <v/>
      </c>
      <c r="R71" s="14" t="str">
        <f t="shared" si="13"/>
        <v/>
      </c>
      <c r="S71" s="16" t="str">
        <f t="shared" si="23"/>
        <v/>
      </c>
      <c r="T71" s="88" t="str">
        <f t="shared" si="14"/>
        <v/>
      </c>
      <c r="U71" s="83"/>
      <c r="V71" s="84" t="str">
        <f t="shared" si="28"/>
        <v/>
      </c>
      <c r="W71" s="85" t="str">
        <f t="shared" si="15"/>
        <v/>
      </c>
      <c r="X71" s="76" t="str">
        <f t="shared" si="25"/>
        <v/>
      </c>
      <c r="Y71" s="86"/>
      <c r="Z71" s="76" t="str">
        <f t="shared" si="29"/>
        <v/>
      </c>
      <c r="AA71" s="87" t="str">
        <f t="shared" si="16"/>
        <v/>
      </c>
      <c r="AB71" s="87" t="str">
        <f t="shared" ref="AB71:AB100" si="33">IF(Y71=0,"",((Z71)*60)/(V71))</f>
        <v/>
      </c>
      <c r="AC71" s="109"/>
      <c r="AD71" s="110"/>
      <c r="AE71" s="111" t="str">
        <f t="shared" ref="AE71:AE100" si="34">IF(AC71=0,"",M71/AC71)</f>
        <v/>
      </c>
      <c r="AF71" s="112" t="str">
        <f t="shared" si="17"/>
        <v/>
      </c>
      <c r="AG71" s="46" t="str">
        <f t="shared" ref="AG71:AG100" si="35">IF($E71=0,"",($F71*$AG$4))</f>
        <v/>
      </c>
      <c r="AH71" s="67"/>
      <c r="AI71" s="68"/>
      <c r="AJ71" s="38" t="str">
        <f t="shared" si="26"/>
        <v/>
      </c>
      <c r="AK71" s="67"/>
      <c r="AL71" s="17" t="str">
        <f t="shared" si="18"/>
        <v/>
      </c>
      <c r="AM71" s="36" t="str">
        <f t="shared" si="27"/>
        <v/>
      </c>
      <c r="AN71" s="72"/>
      <c r="AO71" s="18" t="str">
        <f t="shared" si="19"/>
        <v/>
      </c>
      <c r="AP71" s="17" t="str">
        <f t="shared" ref="AP71:AP100" si="36">IF(AN71=0,"",((AN71-AM71)*60)/(AK71-AJ71))</f>
        <v/>
      </c>
      <c r="AQ71" s="49" t="str">
        <f t="shared" si="20"/>
        <v/>
      </c>
    </row>
    <row r="72" spans="1:43" x14ac:dyDescent="0.25">
      <c r="A72" s="52"/>
      <c r="B72" s="53"/>
      <c r="C72" s="51" t="str">
        <f t="shared" si="21"/>
        <v/>
      </c>
      <c r="D72" s="8" t="str">
        <f t="shared" si="24"/>
        <v/>
      </c>
      <c r="E72" s="57"/>
      <c r="F72" s="34" t="str">
        <f t="shared" ref="F72:F100" si="37">IF(E72=0,"",(E72-D72)/$C72)</f>
        <v/>
      </c>
      <c r="G72" s="59"/>
      <c r="H72" s="60"/>
      <c r="I72" s="26" t="str">
        <f t="shared" ref="I72:I100" si="38">IF(H72=0,"",1440/(G72+H72))</f>
        <v/>
      </c>
      <c r="J72" s="27" t="str">
        <f t="shared" si="22"/>
        <v/>
      </c>
      <c r="K72" s="12" t="str">
        <f t="shared" ref="K72:K100" si="39">IF(L72=0,"",L71)</f>
        <v/>
      </c>
      <c r="L72" s="60"/>
      <c r="M72" s="20" t="str">
        <f t="shared" ref="M72:M100" si="40">IF(L72=0,"",+(L72-K72)/$C72)</f>
        <v/>
      </c>
      <c r="N72" s="10" t="str">
        <f t="shared" ref="N72:N100" si="41">IF(M72&gt;I72,"!!!","")</f>
        <v/>
      </c>
      <c r="O72" s="22" t="str">
        <f t="shared" ref="O72:O100" si="42">IF(P72=0,"",P71)</f>
        <v/>
      </c>
      <c r="P72" s="63"/>
      <c r="Q72" s="20" t="str">
        <f t="shared" ref="Q72:Q100" si="43">IF(P72=0,"",+(P72-O72)/$C72)</f>
        <v/>
      </c>
      <c r="R72" s="14" t="str">
        <f t="shared" ref="R72:R100" si="44">IF(Q72&gt;J72,"!!!","")</f>
        <v/>
      </c>
      <c r="S72" s="16" t="str">
        <f t="shared" si="23"/>
        <v/>
      </c>
      <c r="T72" s="88" t="str">
        <f t="shared" ref="T72:T100" si="45">IF(U72=0,"",U71)</f>
        <v/>
      </c>
      <c r="U72" s="83"/>
      <c r="V72" s="84" t="str">
        <f t="shared" si="28"/>
        <v/>
      </c>
      <c r="W72" s="85" t="str">
        <f t="shared" ref="W72:W100" si="46">IF(U72=0,"",$V72/$C72)</f>
        <v/>
      </c>
      <c r="X72" s="76" t="str">
        <f t="shared" si="25"/>
        <v/>
      </c>
      <c r="Y72" s="86"/>
      <c r="Z72" s="76" t="str">
        <f t="shared" si="29"/>
        <v/>
      </c>
      <c r="AA72" s="87" t="str">
        <f t="shared" ref="AA72:AA100" si="47">IF(Y72=0,"",Z72*60/$C72)</f>
        <v/>
      </c>
      <c r="AB72" s="87" t="str">
        <f t="shared" si="33"/>
        <v/>
      </c>
      <c r="AC72" s="109"/>
      <c r="AD72" s="110"/>
      <c r="AE72" s="111" t="str">
        <f t="shared" si="34"/>
        <v/>
      </c>
      <c r="AF72" s="112" t="str">
        <f t="shared" ref="AF72:AF100" si="48">IF(AD72=0,"",(AD72/60)*AE72)</f>
        <v/>
      </c>
      <c r="AG72" s="46" t="str">
        <f t="shared" si="35"/>
        <v/>
      </c>
      <c r="AH72" s="67"/>
      <c r="AI72" s="68"/>
      <c r="AJ72" s="38" t="str">
        <f t="shared" si="26"/>
        <v/>
      </c>
      <c r="AK72" s="67"/>
      <c r="AL72" s="17" t="str">
        <f t="shared" ref="AL72:AL100" si="49">IF(AK72=0,"",(AK72-AJ72)/$C72)</f>
        <v/>
      </c>
      <c r="AM72" s="36" t="str">
        <f t="shared" si="27"/>
        <v/>
      </c>
      <c r="AN72" s="72"/>
      <c r="AO72" s="18" t="str">
        <f t="shared" ref="AO72:AO100" si="50">IF(AN72=0,"",((AN72-AM72)/$C72)*60)</f>
        <v/>
      </c>
      <c r="AP72" s="17" t="str">
        <f t="shared" si="36"/>
        <v/>
      </c>
      <c r="AQ72" s="49" t="str">
        <f t="shared" ref="AQ72:AQ100" si="51">IF(AN72=0,"",AO72*$AP$4)</f>
        <v/>
      </c>
    </row>
    <row r="73" spans="1:43" x14ac:dyDescent="0.25">
      <c r="A73" s="52"/>
      <c r="B73" s="53"/>
      <c r="C73" s="51" t="str">
        <f t="shared" ref="C73:C100" si="52">IF(B73=0,"",(DATEDIF(B72,B73,"D")))</f>
        <v/>
      </c>
      <c r="D73" s="8" t="str">
        <f t="shared" si="24"/>
        <v/>
      </c>
      <c r="E73" s="57"/>
      <c r="F73" s="34" t="str">
        <f t="shared" si="37"/>
        <v/>
      </c>
      <c r="G73" s="59"/>
      <c r="H73" s="60"/>
      <c r="I73" s="26" t="str">
        <f t="shared" si="38"/>
        <v/>
      </c>
      <c r="J73" s="27" t="str">
        <f t="shared" ref="J73:J100" si="53">IF(H73=0,"",I73*G73)</f>
        <v/>
      </c>
      <c r="K73" s="12" t="str">
        <f t="shared" si="39"/>
        <v/>
      </c>
      <c r="L73" s="60"/>
      <c r="M73" s="20" t="str">
        <f t="shared" si="40"/>
        <v/>
      </c>
      <c r="N73" s="10" t="str">
        <f t="shared" si="41"/>
        <v/>
      </c>
      <c r="O73" s="22" t="str">
        <f t="shared" si="42"/>
        <v/>
      </c>
      <c r="P73" s="63"/>
      <c r="Q73" s="20" t="str">
        <f t="shared" si="43"/>
        <v/>
      </c>
      <c r="R73" s="14" t="str">
        <f t="shared" si="44"/>
        <v/>
      </c>
      <c r="S73" s="16" t="str">
        <f t="shared" ref="S73:S100" si="54">IF(P73=0,"",((P73-O73)*60)/(L73-K73))</f>
        <v/>
      </c>
      <c r="T73" s="88" t="str">
        <f t="shared" si="45"/>
        <v/>
      </c>
      <c r="U73" s="83"/>
      <c r="V73" s="84" t="str">
        <f t="shared" si="28"/>
        <v/>
      </c>
      <c r="W73" s="85" t="str">
        <f t="shared" si="46"/>
        <v/>
      </c>
      <c r="X73" s="76" t="str">
        <f t="shared" si="25"/>
        <v/>
      </c>
      <c r="Y73" s="86"/>
      <c r="Z73" s="76" t="str">
        <f t="shared" si="29"/>
        <v/>
      </c>
      <c r="AA73" s="87" t="str">
        <f t="shared" si="47"/>
        <v/>
      </c>
      <c r="AB73" s="87" t="str">
        <f t="shared" si="33"/>
        <v/>
      </c>
      <c r="AC73" s="109"/>
      <c r="AD73" s="110"/>
      <c r="AE73" s="111" t="str">
        <f t="shared" si="34"/>
        <v/>
      </c>
      <c r="AF73" s="112" t="str">
        <f t="shared" si="48"/>
        <v/>
      </c>
      <c r="AG73" s="46" t="str">
        <f t="shared" si="35"/>
        <v/>
      </c>
      <c r="AH73" s="67"/>
      <c r="AI73" s="68"/>
      <c r="AJ73" s="38" t="str">
        <f t="shared" si="26"/>
        <v/>
      </c>
      <c r="AK73" s="67"/>
      <c r="AL73" s="17" t="str">
        <f t="shared" si="49"/>
        <v/>
      </c>
      <c r="AM73" s="36" t="str">
        <f t="shared" si="27"/>
        <v/>
      </c>
      <c r="AN73" s="72"/>
      <c r="AO73" s="18" t="str">
        <f t="shared" si="50"/>
        <v/>
      </c>
      <c r="AP73" s="17" t="str">
        <f t="shared" si="36"/>
        <v/>
      </c>
      <c r="AQ73" s="49" t="str">
        <f t="shared" si="51"/>
        <v/>
      </c>
    </row>
    <row r="74" spans="1:43" x14ac:dyDescent="0.25">
      <c r="A74" s="52"/>
      <c r="B74" s="53"/>
      <c r="C74" s="51" t="str">
        <f t="shared" si="52"/>
        <v/>
      </c>
      <c r="D74" s="8" t="str">
        <f t="shared" ref="D74:D100" si="55">IF(E74=0,"",E73)</f>
        <v/>
      </c>
      <c r="E74" s="57"/>
      <c r="F74" s="34" t="str">
        <f t="shared" si="37"/>
        <v/>
      </c>
      <c r="G74" s="59"/>
      <c r="H74" s="60"/>
      <c r="I74" s="26" t="str">
        <f t="shared" si="38"/>
        <v/>
      </c>
      <c r="J74" s="27" t="str">
        <f t="shared" si="53"/>
        <v/>
      </c>
      <c r="K74" s="12" t="str">
        <f t="shared" si="39"/>
        <v/>
      </c>
      <c r="L74" s="60"/>
      <c r="M74" s="20" t="str">
        <f t="shared" si="40"/>
        <v/>
      </c>
      <c r="N74" s="10" t="str">
        <f t="shared" si="41"/>
        <v/>
      </c>
      <c r="O74" s="22" t="str">
        <f t="shared" si="42"/>
        <v/>
      </c>
      <c r="P74" s="63"/>
      <c r="Q74" s="20" t="str">
        <f t="shared" si="43"/>
        <v/>
      </c>
      <c r="R74" s="14" t="str">
        <f t="shared" si="44"/>
        <v/>
      </c>
      <c r="S74" s="16" t="str">
        <f t="shared" si="54"/>
        <v/>
      </c>
      <c r="T74" s="88" t="str">
        <f t="shared" si="45"/>
        <v/>
      </c>
      <c r="U74" s="83"/>
      <c r="V74" s="84" t="str">
        <f t="shared" si="28"/>
        <v/>
      </c>
      <c r="W74" s="85" t="str">
        <f t="shared" si="46"/>
        <v/>
      </c>
      <c r="X74" s="76" t="str">
        <f t="shared" si="25"/>
        <v/>
      </c>
      <c r="Y74" s="86"/>
      <c r="Z74" s="76" t="str">
        <f t="shared" si="29"/>
        <v/>
      </c>
      <c r="AA74" s="87" t="str">
        <f t="shared" si="47"/>
        <v/>
      </c>
      <c r="AB74" s="87" t="str">
        <f t="shared" si="33"/>
        <v/>
      </c>
      <c r="AC74" s="109"/>
      <c r="AD74" s="110"/>
      <c r="AE74" s="111" t="str">
        <f t="shared" si="34"/>
        <v/>
      </c>
      <c r="AF74" s="112" t="str">
        <f t="shared" si="48"/>
        <v/>
      </c>
      <c r="AG74" s="46" t="str">
        <f t="shared" si="35"/>
        <v/>
      </c>
      <c r="AH74" s="67"/>
      <c r="AI74" s="68"/>
      <c r="AJ74" s="38" t="str">
        <f t="shared" si="26"/>
        <v/>
      </c>
      <c r="AK74" s="67"/>
      <c r="AL74" s="17" t="str">
        <f t="shared" si="49"/>
        <v/>
      </c>
      <c r="AM74" s="36" t="str">
        <f t="shared" si="27"/>
        <v/>
      </c>
      <c r="AN74" s="72"/>
      <c r="AO74" s="18" t="str">
        <f t="shared" si="50"/>
        <v/>
      </c>
      <c r="AP74" s="17" t="str">
        <f t="shared" si="36"/>
        <v/>
      </c>
      <c r="AQ74" s="49" t="str">
        <f t="shared" si="51"/>
        <v/>
      </c>
    </row>
    <row r="75" spans="1:43" x14ac:dyDescent="0.25">
      <c r="A75" s="52"/>
      <c r="B75" s="53"/>
      <c r="C75" s="51" t="str">
        <f t="shared" si="52"/>
        <v/>
      </c>
      <c r="D75" s="8" t="str">
        <f t="shared" si="55"/>
        <v/>
      </c>
      <c r="E75" s="57"/>
      <c r="F75" s="34" t="str">
        <f t="shared" si="37"/>
        <v/>
      </c>
      <c r="G75" s="59"/>
      <c r="H75" s="60"/>
      <c r="I75" s="26" t="str">
        <f t="shared" si="38"/>
        <v/>
      </c>
      <c r="J75" s="27" t="str">
        <f t="shared" si="53"/>
        <v/>
      </c>
      <c r="K75" s="12" t="str">
        <f t="shared" si="39"/>
        <v/>
      </c>
      <c r="L75" s="60"/>
      <c r="M75" s="20" t="str">
        <f t="shared" si="40"/>
        <v/>
      </c>
      <c r="N75" s="10" t="str">
        <f t="shared" si="41"/>
        <v/>
      </c>
      <c r="O75" s="22" t="str">
        <f t="shared" si="42"/>
        <v/>
      </c>
      <c r="P75" s="63"/>
      <c r="Q75" s="20" t="str">
        <f t="shared" si="43"/>
        <v/>
      </c>
      <c r="R75" s="14" t="str">
        <f t="shared" si="44"/>
        <v/>
      </c>
      <c r="S75" s="16" t="str">
        <f t="shared" si="54"/>
        <v/>
      </c>
      <c r="T75" s="88" t="str">
        <f t="shared" si="45"/>
        <v/>
      </c>
      <c r="U75" s="83"/>
      <c r="V75" s="84" t="str">
        <f t="shared" si="28"/>
        <v/>
      </c>
      <c r="W75" s="85" t="str">
        <f t="shared" si="46"/>
        <v/>
      </c>
      <c r="X75" s="76" t="str">
        <f t="shared" si="25"/>
        <v/>
      </c>
      <c r="Y75" s="86"/>
      <c r="Z75" s="76" t="str">
        <f t="shared" si="29"/>
        <v/>
      </c>
      <c r="AA75" s="87" t="str">
        <f t="shared" si="47"/>
        <v/>
      </c>
      <c r="AB75" s="87" t="str">
        <f t="shared" si="33"/>
        <v/>
      </c>
      <c r="AC75" s="109"/>
      <c r="AD75" s="110"/>
      <c r="AE75" s="111" t="str">
        <f t="shared" si="34"/>
        <v/>
      </c>
      <c r="AF75" s="112" t="str">
        <f t="shared" si="48"/>
        <v/>
      </c>
      <c r="AG75" s="46" t="str">
        <f t="shared" si="35"/>
        <v/>
      </c>
      <c r="AH75" s="67"/>
      <c r="AI75" s="68"/>
      <c r="AJ75" s="38" t="str">
        <f t="shared" si="26"/>
        <v/>
      </c>
      <c r="AK75" s="67"/>
      <c r="AL75" s="17" t="str">
        <f t="shared" si="49"/>
        <v/>
      </c>
      <c r="AM75" s="36" t="str">
        <f t="shared" si="27"/>
        <v/>
      </c>
      <c r="AN75" s="72"/>
      <c r="AO75" s="18" t="str">
        <f t="shared" si="50"/>
        <v/>
      </c>
      <c r="AP75" s="17" t="str">
        <f t="shared" si="36"/>
        <v/>
      </c>
      <c r="AQ75" s="49" t="str">
        <f t="shared" si="51"/>
        <v/>
      </c>
    </row>
    <row r="76" spans="1:43" x14ac:dyDescent="0.25">
      <c r="A76" s="52"/>
      <c r="B76" s="53"/>
      <c r="C76" s="51" t="str">
        <f t="shared" si="52"/>
        <v/>
      </c>
      <c r="D76" s="8" t="str">
        <f t="shared" si="55"/>
        <v/>
      </c>
      <c r="E76" s="57"/>
      <c r="F76" s="34" t="str">
        <f t="shared" si="37"/>
        <v/>
      </c>
      <c r="G76" s="59"/>
      <c r="H76" s="60"/>
      <c r="I76" s="26" t="str">
        <f t="shared" si="38"/>
        <v/>
      </c>
      <c r="J76" s="27" t="str">
        <f t="shared" si="53"/>
        <v/>
      </c>
      <c r="K76" s="12" t="str">
        <f t="shared" si="39"/>
        <v/>
      </c>
      <c r="L76" s="60"/>
      <c r="M76" s="20" t="str">
        <f t="shared" si="40"/>
        <v/>
      </c>
      <c r="N76" s="10" t="str">
        <f t="shared" si="41"/>
        <v/>
      </c>
      <c r="O76" s="22" t="str">
        <f t="shared" si="42"/>
        <v/>
      </c>
      <c r="P76" s="63"/>
      <c r="Q76" s="20" t="str">
        <f t="shared" si="43"/>
        <v/>
      </c>
      <c r="R76" s="14" t="str">
        <f t="shared" si="44"/>
        <v/>
      </c>
      <c r="S76" s="16" t="str">
        <f t="shared" si="54"/>
        <v/>
      </c>
      <c r="T76" s="88" t="str">
        <f t="shared" si="45"/>
        <v/>
      </c>
      <c r="U76" s="83"/>
      <c r="V76" s="84" t="str">
        <f t="shared" si="28"/>
        <v/>
      </c>
      <c r="W76" s="85" t="str">
        <f t="shared" si="46"/>
        <v/>
      </c>
      <c r="X76" s="76" t="str">
        <f t="shared" si="25"/>
        <v/>
      </c>
      <c r="Y76" s="86"/>
      <c r="Z76" s="76" t="str">
        <f t="shared" si="29"/>
        <v/>
      </c>
      <c r="AA76" s="87" t="str">
        <f t="shared" si="47"/>
        <v/>
      </c>
      <c r="AB76" s="87" t="str">
        <f t="shared" si="33"/>
        <v/>
      </c>
      <c r="AC76" s="109"/>
      <c r="AD76" s="110"/>
      <c r="AE76" s="111" t="str">
        <f t="shared" si="34"/>
        <v/>
      </c>
      <c r="AF76" s="112" t="str">
        <f t="shared" si="48"/>
        <v/>
      </c>
      <c r="AG76" s="46" t="str">
        <f t="shared" si="35"/>
        <v/>
      </c>
      <c r="AH76" s="67"/>
      <c r="AI76" s="68"/>
      <c r="AJ76" s="38" t="str">
        <f t="shared" si="26"/>
        <v/>
      </c>
      <c r="AK76" s="67"/>
      <c r="AL76" s="17" t="str">
        <f t="shared" si="49"/>
        <v/>
      </c>
      <c r="AM76" s="36" t="str">
        <f t="shared" si="27"/>
        <v/>
      </c>
      <c r="AN76" s="72"/>
      <c r="AO76" s="18" t="str">
        <f t="shared" si="50"/>
        <v/>
      </c>
      <c r="AP76" s="17" t="str">
        <f t="shared" si="36"/>
        <v/>
      </c>
      <c r="AQ76" s="49" t="str">
        <f t="shared" si="51"/>
        <v/>
      </c>
    </row>
    <row r="77" spans="1:43" x14ac:dyDescent="0.25">
      <c r="A77" s="52"/>
      <c r="B77" s="53"/>
      <c r="C77" s="51" t="str">
        <f t="shared" si="52"/>
        <v/>
      </c>
      <c r="D77" s="8" t="str">
        <f t="shared" si="55"/>
        <v/>
      </c>
      <c r="E77" s="57"/>
      <c r="F77" s="34" t="str">
        <f t="shared" si="37"/>
        <v/>
      </c>
      <c r="G77" s="59"/>
      <c r="H77" s="60"/>
      <c r="I77" s="26" t="str">
        <f t="shared" si="38"/>
        <v/>
      </c>
      <c r="J77" s="27" t="str">
        <f t="shared" si="53"/>
        <v/>
      </c>
      <c r="K77" s="12" t="str">
        <f t="shared" si="39"/>
        <v/>
      </c>
      <c r="L77" s="60"/>
      <c r="M77" s="20" t="str">
        <f t="shared" si="40"/>
        <v/>
      </c>
      <c r="N77" s="10" t="str">
        <f t="shared" si="41"/>
        <v/>
      </c>
      <c r="O77" s="22" t="str">
        <f t="shared" si="42"/>
        <v/>
      </c>
      <c r="P77" s="63"/>
      <c r="Q77" s="20" t="str">
        <f t="shared" si="43"/>
        <v/>
      </c>
      <c r="R77" s="14" t="str">
        <f t="shared" si="44"/>
        <v/>
      </c>
      <c r="S77" s="16" t="str">
        <f t="shared" si="54"/>
        <v/>
      </c>
      <c r="T77" s="88" t="str">
        <f t="shared" si="45"/>
        <v/>
      </c>
      <c r="U77" s="83"/>
      <c r="V77" s="84" t="str">
        <f t="shared" si="28"/>
        <v/>
      </c>
      <c r="W77" s="85" t="str">
        <f t="shared" si="46"/>
        <v/>
      </c>
      <c r="X77" s="76" t="str">
        <f t="shared" ref="X77:X100" si="56">IF(Y77=0,"",Y76)</f>
        <v/>
      </c>
      <c r="Y77" s="86"/>
      <c r="Z77" s="76" t="str">
        <f t="shared" si="29"/>
        <v/>
      </c>
      <c r="AA77" s="87" t="str">
        <f t="shared" si="47"/>
        <v/>
      </c>
      <c r="AB77" s="87" t="str">
        <f t="shared" si="33"/>
        <v/>
      </c>
      <c r="AC77" s="109"/>
      <c r="AD77" s="110"/>
      <c r="AE77" s="111" t="str">
        <f t="shared" si="34"/>
        <v/>
      </c>
      <c r="AF77" s="112" t="str">
        <f t="shared" si="48"/>
        <v/>
      </c>
      <c r="AG77" s="46" t="str">
        <f t="shared" si="35"/>
        <v/>
      </c>
      <c r="AH77" s="67"/>
      <c r="AI77" s="68"/>
      <c r="AJ77" s="38" t="str">
        <f t="shared" ref="AJ77:AJ100" si="57">IF(AK77=0,"",AK76)</f>
        <v/>
      </c>
      <c r="AK77" s="67"/>
      <c r="AL77" s="17" t="str">
        <f t="shared" si="49"/>
        <v/>
      </c>
      <c r="AM77" s="36" t="str">
        <f t="shared" ref="AM77:AM100" si="58">IF(AN77=0,"",AN76)</f>
        <v/>
      </c>
      <c r="AN77" s="72"/>
      <c r="AO77" s="18" t="str">
        <f t="shared" si="50"/>
        <v/>
      </c>
      <c r="AP77" s="17" t="str">
        <f t="shared" si="36"/>
        <v/>
      </c>
      <c r="AQ77" s="49" t="str">
        <f t="shared" si="51"/>
        <v/>
      </c>
    </row>
    <row r="78" spans="1:43" x14ac:dyDescent="0.25">
      <c r="A78" s="52"/>
      <c r="B78" s="53"/>
      <c r="C78" s="51" t="str">
        <f t="shared" si="52"/>
        <v/>
      </c>
      <c r="D78" s="8" t="str">
        <f t="shared" si="55"/>
        <v/>
      </c>
      <c r="E78" s="57"/>
      <c r="F78" s="34" t="str">
        <f t="shared" si="37"/>
        <v/>
      </c>
      <c r="G78" s="59"/>
      <c r="H78" s="60"/>
      <c r="I78" s="26" t="str">
        <f t="shared" si="38"/>
        <v/>
      </c>
      <c r="J78" s="27" t="str">
        <f t="shared" si="53"/>
        <v/>
      </c>
      <c r="K78" s="12" t="str">
        <f t="shared" si="39"/>
        <v/>
      </c>
      <c r="L78" s="60"/>
      <c r="M78" s="20" t="str">
        <f t="shared" si="40"/>
        <v/>
      </c>
      <c r="N78" s="10" t="str">
        <f t="shared" si="41"/>
        <v/>
      </c>
      <c r="O78" s="22" t="str">
        <f t="shared" si="42"/>
        <v/>
      </c>
      <c r="P78" s="63"/>
      <c r="Q78" s="20" t="str">
        <f t="shared" si="43"/>
        <v/>
      </c>
      <c r="R78" s="14" t="str">
        <f t="shared" si="44"/>
        <v/>
      </c>
      <c r="S78" s="16" t="str">
        <f t="shared" si="54"/>
        <v/>
      </c>
      <c r="T78" s="88" t="str">
        <f t="shared" si="45"/>
        <v/>
      </c>
      <c r="U78" s="83"/>
      <c r="V78" s="84" t="str">
        <f t="shared" ref="V78:V100" si="59">IF(U78=0,"",(U78-T78))</f>
        <v/>
      </c>
      <c r="W78" s="85" t="str">
        <f t="shared" si="46"/>
        <v/>
      </c>
      <c r="X78" s="76" t="str">
        <f t="shared" si="56"/>
        <v/>
      </c>
      <c r="Y78" s="86"/>
      <c r="Z78" s="76" t="str">
        <f t="shared" ref="Z78:Z100" si="60">IF(Y78=0,"",(Y78-X78))</f>
        <v/>
      </c>
      <c r="AA78" s="87" t="str">
        <f t="shared" si="47"/>
        <v/>
      </c>
      <c r="AB78" s="87" t="str">
        <f t="shared" si="33"/>
        <v/>
      </c>
      <c r="AC78" s="109"/>
      <c r="AD78" s="110"/>
      <c r="AE78" s="111" t="str">
        <f t="shared" si="34"/>
        <v/>
      </c>
      <c r="AF78" s="112" t="str">
        <f t="shared" si="48"/>
        <v/>
      </c>
      <c r="AG78" s="46" t="str">
        <f t="shared" si="35"/>
        <v/>
      </c>
      <c r="AH78" s="67"/>
      <c r="AI78" s="68"/>
      <c r="AJ78" s="38" t="str">
        <f t="shared" si="57"/>
        <v/>
      </c>
      <c r="AK78" s="67"/>
      <c r="AL78" s="17" t="str">
        <f t="shared" si="49"/>
        <v/>
      </c>
      <c r="AM78" s="36" t="str">
        <f t="shared" si="58"/>
        <v/>
      </c>
      <c r="AN78" s="72"/>
      <c r="AO78" s="18" t="str">
        <f t="shared" si="50"/>
        <v/>
      </c>
      <c r="AP78" s="17" t="str">
        <f t="shared" si="36"/>
        <v/>
      </c>
      <c r="AQ78" s="49" t="str">
        <f t="shared" si="51"/>
        <v/>
      </c>
    </row>
    <row r="79" spans="1:43" x14ac:dyDescent="0.25">
      <c r="A79" s="52"/>
      <c r="B79" s="53"/>
      <c r="C79" s="51" t="str">
        <f t="shared" si="52"/>
        <v/>
      </c>
      <c r="D79" s="8" t="str">
        <f t="shared" si="55"/>
        <v/>
      </c>
      <c r="E79" s="57"/>
      <c r="F79" s="34" t="str">
        <f t="shared" si="37"/>
        <v/>
      </c>
      <c r="G79" s="59"/>
      <c r="H79" s="60"/>
      <c r="I79" s="26" t="str">
        <f t="shared" si="38"/>
        <v/>
      </c>
      <c r="J79" s="27" t="str">
        <f t="shared" si="53"/>
        <v/>
      </c>
      <c r="K79" s="12" t="str">
        <f t="shared" si="39"/>
        <v/>
      </c>
      <c r="L79" s="60"/>
      <c r="M79" s="20" t="str">
        <f t="shared" si="40"/>
        <v/>
      </c>
      <c r="N79" s="10" t="str">
        <f t="shared" si="41"/>
        <v/>
      </c>
      <c r="O79" s="22" t="str">
        <f t="shared" si="42"/>
        <v/>
      </c>
      <c r="P79" s="63"/>
      <c r="Q79" s="20" t="str">
        <f t="shared" si="43"/>
        <v/>
      </c>
      <c r="R79" s="14" t="str">
        <f t="shared" si="44"/>
        <v/>
      </c>
      <c r="S79" s="16" t="str">
        <f t="shared" si="54"/>
        <v/>
      </c>
      <c r="T79" s="88" t="str">
        <f t="shared" si="45"/>
        <v/>
      </c>
      <c r="U79" s="83"/>
      <c r="V79" s="84" t="str">
        <f t="shared" si="59"/>
        <v/>
      </c>
      <c r="W79" s="85" t="str">
        <f t="shared" si="46"/>
        <v/>
      </c>
      <c r="X79" s="76" t="str">
        <f t="shared" si="56"/>
        <v/>
      </c>
      <c r="Y79" s="86"/>
      <c r="Z79" s="76" t="str">
        <f t="shared" si="60"/>
        <v/>
      </c>
      <c r="AA79" s="87" t="str">
        <f t="shared" si="47"/>
        <v/>
      </c>
      <c r="AB79" s="87" t="str">
        <f t="shared" si="33"/>
        <v/>
      </c>
      <c r="AC79" s="109"/>
      <c r="AD79" s="110"/>
      <c r="AE79" s="111" t="str">
        <f t="shared" si="34"/>
        <v/>
      </c>
      <c r="AF79" s="112" t="str">
        <f t="shared" si="48"/>
        <v/>
      </c>
      <c r="AG79" s="46" t="str">
        <f t="shared" si="35"/>
        <v/>
      </c>
      <c r="AH79" s="67"/>
      <c r="AI79" s="68"/>
      <c r="AJ79" s="38" t="str">
        <f t="shared" si="57"/>
        <v/>
      </c>
      <c r="AK79" s="67"/>
      <c r="AL79" s="17" t="str">
        <f t="shared" si="49"/>
        <v/>
      </c>
      <c r="AM79" s="36" t="str">
        <f t="shared" si="58"/>
        <v/>
      </c>
      <c r="AN79" s="72"/>
      <c r="AO79" s="18" t="str">
        <f t="shared" si="50"/>
        <v/>
      </c>
      <c r="AP79" s="17" t="str">
        <f t="shared" si="36"/>
        <v/>
      </c>
      <c r="AQ79" s="49" t="str">
        <f t="shared" si="51"/>
        <v/>
      </c>
    </row>
    <row r="80" spans="1:43" x14ac:dyDescent="0.25">
      <c r="A80" s="52"/>
      <c r="B80" s="53"/>
      <c r="C80" s="51" t="str">
        <f t="shared" si="52"/>
        <v/>
      </c>
      <c r="D80" s="8" t="str">
        <f t="shared" si="55"/>
        <v/>
      </c>
      <c r="E80" s="57"/>
      <c r="F80" s="34" t="str">
        <f t="shared" si="37"/>
        <v/>
      </c>
      <c r="G80" s="59"/>
      <c r="H80" s="60"/>
      <c r="I80" s="26" t="str">
        <f t="shared" si="38"/>
        <v/>
      </c>
      <c r="J80" s="27" t="str">
        <f t="shared" si="53"/>
        <v/>
      </c>
      <c r="K80" s="12" t="str">
        <f t="shared" si="39"/>
        <v/>
      </c>
      <c r="L80" s="60"/>
      <c r="M80" s="20" t="str">
        <f t="shared" si="40"/>
        <v/>
      </c>
      <c r="N80" s="10" t="str">
        <f t="shared" si="41"/>
        <v/>
      </c>
      <c r="O80" s="22" t="str">
        <f t="shared" si="42"/>
        <v/>
      </c>
      <c r="P80" s="63"/>
      <c r="Q80" s="20" t="str">
        <f t="shared" si="43"/>
        <v/>
      </c>
      <c r="R80" s="14" t="str">
        <f t="shared" si="44"/>
        <v/>
      </c>
      <c r="S80" s="16" t="str">
        <f t="shared" si="54"/>
        <v/>
      </c>
      <c r="T80" s="88" t="str">
        <f t="shared" si="45"/>
        <v/>
      </c>
      <c r="U80" s="83"/>
      <c r="V80" s="84" t="str">
        <f t="shared" si="59"/>
        <v/>
      </c>
      <c r="W80" s="85" t="str">
        <f t="shared" si="46"/>
        <v/>
      </c>
      <c r="X80" s="76" t="str">
        <f t="shared" si="56"/>
        <v/>
      </c>
      <c r="Y80" s="86"/>
      <c r="Z80" s="76" t="str">
        <f t="shared" si="60"/>
        <v/>
      </c>
      <c r="AA80" s="87" t="str">
        <f t="shared" si="47"/>
        <v/>
      </c>
      <c r="AB80" s="87" t="str">
        <f t="shared" si="33"/>
        <v/>
      </c>
      <c r="AC80" s="109"/>
      <c r="AD80" s="110"/>
      <c r="AE80" s="111" t="str">
        <f t="shared" si="34"/>
        <v/>
      </c>
      <c r="AF80" s="112" t="str">
        <f t="shared" si="48"/>
        <v/>
      </c>
      <c r="AG80" s="46" t="str">
        <f t="shared" si="35"/>
        <v/>
      </c>
      <c r="AH80" s="67"/>
      <c r="AI80" s="68"/>
      <c r="AJ80" s="38" t="str">
        <f t="shared" si="57"/>
        <v/>
      </c>
      <c r="AK80" s="67"/>
      <c r="AL80" s="17" t="str">
        <f t="shared" si="49"/>
        <v/>
      </c>
      <c r="AM80" s="36" t="str">
        <f t="shared" si="58"/>
        <v/>
      </c>
      <c r="AN80" s="72"/>
      <c r="AO80" s="18" t="str">
        <f t="shared" si="50"/>
        <v/>
      </c>
      <c r="AP80" s="17" t="str">
        <f t="shared" si="36"/>
        <v/>
      </c>
      <c r="AQ80" s="49" t="str">
        <f t="shared" si="51"/>
        <v/>
      </c>
    </row>
    <row r="81" spans="1:43" x14ac:dyDescent="0.25">
      <c r="A81" s="52"/>
      <c r="B81" s="53"/>
      <c r="C81" s="51" t="str">
        <f t="shared" si="52"/>
        <v/>
      </c>
      <c r="D81" s="8" t="str">
        <f t="shared" si="55"/>
        <v/>
      </c>
      <c r="E81" s="57"/>
      <c r="F81" s="34" t="str">
        <f t="shared" si="37"/>
        <v/>
      </c>
      <c r="G81" s="59"/>
      <c r="H81" s="60"/>
      <c r="I81" s="26" t="str">
        <f t="shared" si="38"/>
        <v/>
      </c>
      <c r="J81" s="27" t="str">
        <f t="shared" si="53"/>
        <v/>
      </c>
      <c r="K81" s="12" t="str">
        <f t="shared" si="39"/>
        <v/>
      </c>
      <c r="L81" s="60"/>
      <c r="M81" s="20" t="str">
        <f t="shared" si="40"/>
        <v/>
      </c>
      <c r="N81" s="10" t="str">
        <f t="shared" si="41"/>
        <v/>
      </c>
      <c r="O81" s="22" t="str">
        <f t="shared" si="42"/>
        <v/>
      </c>
      <c r="P81" s="63"/>
      <c r="Q81" s="20" t="str">
        <f t="shared" si="43"/>
        <v/>
      </c>
      <c r="R81" s="14" t="str">
        <f t="shared" si="44"/>
        <v/>
      </c>
      <c r="S81" s="16" t="str">
        <f t="shared" si="54"/>
        <v/>
      </c>
      <c r="T81" s="88" t="str">
        <f t="shared" si="45"/>
        <v/>
      </c>
      <c r="U81" s="83"/>
      <c r="V81" s="84" t="str">
        <f t="shared" si="59"/>
        <v/>
      </c>
      <c r="W81" s="85" t="str">
        <f t="shared" si="46"/>
        <v/>
      </c>
      <c r="X81" s="76" t="str">
        <f t="shared" si="56"/>
        <v/>
      </c>
      <c r="Y81" s="86"/>
      <c r="Z81" s="76" t="str">
        <f t="shared" si="60"/>
        <v/>
      </c>
      <c r="AA81" s="87" t="str">
        <f t="shared" si="47"/>
        <v/>
      </c>
      <c r="AB81" s="87" t="str">
        <f t="shared" si="33"/>
        <v/>
      </c>
      <c r="AC81" s="109"/>
      <c r="AD81" s="110"/>
      <c r="AE81" s="111" t="str">
        <f t="shared" si="34"/>
        <v/>
      </c>
      <c r="AF81" s="112" t="str">
        <f t="shared" si="48"/>
        <v/>
      </c>
      <c r="AG81" s="46" t="str">
        <f t="shared" si="35"/>
        <v/>
      </c>
      <c r="AH81" s="67"/>
      <c r="AI81" s="68"/>
      <c r="AJ81" s="38" t="str">
        <f t="shared" si="57"/>
        <v/>
      </c>
      <c r="AK81" s="67"/>
      <c r="AL81" s="17" t="str">
        <f t="shared" si="49"/>
        <v/>
      </c>
      <c r="AM81" s="36" t="str">
        <f t="shared" si="58"/>
        <v/>
      </c>
      <c r="AN81" s="72"/>
      <c r="AO81" s="18" t="str">
        <f t="shared" si="50"/>
        <v/>
      </c>
      <c r="AP81" s="17" t="str">
        <f t="shared" si="36"/>
        <v/>
      </c>
      <c r="AQ81" s="49" t="str">
        <f t="shared" si="51"/>
        <v/>
      </c>
    </row>
    <row r="82" spans="1:43" x14ac:dyDescent="0.25">
      <c r="A82" s="52"/>
      <c r="B82" s="53"/>
      <c r="C82" s="51" t="str">
        <f t="shared" si="52"/>
        <v/>
      </c>
      <c r="D82" s="8" t="str">
        <f t="shared" si="55"/>
        <v/>
      </c>
      <c r="E82" s="57"/>
      <c r="F82" s="34" t="str">
        <f t="shared" si="37"/>
        <v/>
      </c>
      <c r="G82" s="59"/>
      <c r="H82" s="60"/>
      <c r="I82" s="26" t="str">
        <f t="shared" si="38"/>
        <v/>
      </c>
      <c r="J82" s="27" t="str">
        <f t="shared" si="53"/>
        <v/>
      </c>
      <c r="K82" s="12" t="str">
        <f t="shared" si="39"/>
        <v/>
      </c>
      <c r="L82" s="60"/>
      <c r="M82" s="20" t="str">
        <f t="shared" si="40"/>
        <v/>
      </c>
      <c r="N82" s="10" t="str">
        <f t="shared" si="41"/>
        <v/>
      </c>
      <c r="O82" s="22" t="str">
        <f t="shared" si="42"/>
        <v/>
      </c>
      <c r="P82" s="63"/>
      <c r="Q82" s="20" t="str">
        <f t="shared" si="43"/>
        <v/>
      </c>
      <c r="R82" s="14" t="str">
        <f t="shared" si="44"/>
        <v/>
      </c>
      <c r="S82" s="16" t="str">
        <f t="shared" si="54"/>
        <v/>
      </c>
      <c r="T82" s="88" t="str">
        <f t="shared" si="45"/>
        <v/>
      </c>
      <c r="U82" s="83"/>
      <c r="V82" s="84" t="str">
        <f t="shared" si="59"/>
        <v/>
      </c>
      <c r="W82" s="85" t="str">
        <f t="shared" si="46"/>
        <v/>
      </c>
      <c r="X82" s="76" t="str">
        <f t="shared" si="56"/>
        <v/>
      </c>
      <c r="Y82" s="86"/>
      <c r="Z82" s="76" t="str">
        <f t="shared" si="60"/>
        <v/>
      </c>
      <c r="AA82" s="87" t="str">
        <f t="shared" si="47"/>
        <v/>
      </c>
      <c r="AB82" s="87" t="str">
        <f t="shared" si="33"/>
        <v/>
      </c>
      <c r="AC82" s="109"/>
      <c r="AD82" s="110"/>
      <c r="AE82" s="111" t="str">
        <f t="shared" si="34"/>
        <v/>
      </c>
      <c r="AF82" s="112" t="str">
        <f t="shared" si="48"/>
        <v/>
      </c>
      <c r="AG82" s="46" t="str">
        <f t="shared" si="35"/>
        <v/>
      </c>
      <c r="AH82" s="67"/>
      <c r="AI82" s="68"/>
      <c r="AJ82" s="38" t="str">
        <f t="shared" si="57"/>
        <v/>
      </c>
      <c r="AK82" s="67"/>
      <c r="AL82" s="17" t="str">
        <f t="shared" si="49"/>
        <v/>
      </c>
      <c r="AM82" s="36" t="str">
        <f t="shared" si="58"/>
        <v/>
      </c>
      <c r="AN82" s="72"/>
      <c r="AO82" s="18" t="str">
        <f t="shared" si="50"/>
        <v/>
      </c>
      <c r="AP82" s="17" t="str">
        <f t="shared" si="36"/>
        <v/>
      </c>
      <c r="AQ82" s="49" t="str">
        <f t="shared" si="51"/>
        <v/>
      </c>
    </row>
    <row r="83" spans="1:43" x14ac:dyDescent="0.25">
      <c r="A83" s="52"/>
      <c r="B83" s="53"/>
      <c r="C83" s="51" t="str">
        <f t="shared" si="52"/>
        <v/>
      </c>
      <c r="D83" s="8" t="str">
        <f t="shared" si="55"/>
        <v/>
      </c>
      <c r="E83" s="57"/>
      <c r="F83" s="34" t="str">
        <f t="shared" si="37"/>
        <v/>
      </c>
      <c r="G83" s="59"/>
      <c r="H83" s="60"/>
      <c r="I83" s="26" t="str">
        <f t="shared" si="38"/>
        <v/>
      </c>
      <c r="J83" s="27" t="str">
        <f t="shared" si="53"/>
        <v/>
      </c>
      <c r="K83" s="12" t="str">
        <f t="shared" si="39"/>
        <v/>
      </c>
      <c r="L83" s="60"/>
      <c r="M83" s="20" t="str">
        <f t="shared" si="40"/>
        <v/>
      </c>
      <c r="N83" s="10" t="str">
        <f t="shared" si="41"/>
        <v/>
      </c>
      <c r="O83" s="22" t="str">
        <f t="shared" si="42"/>
        <v/>
      </c>
      <c r="P83" s="63"/>
      <c r="Q83" s="20" t="str">
        <f t="shared" si="43"/>
        <v/>
      </c>
      <c r="R83" s="14" t="str">
        <f t="shared" si="44"/>
        <v/>
      </c>
      <c r="S83" s="16" t="str">
        <f t="shared" si="54"/>
        <v/>
      </c>
      <c r="T83" s="88" t="str">
        <f t="shared" si="45"/>
        <v/>
      </c>
      <c r="U83" s="83"/>
      <c r="V83" s="84" t="str">
        <f t="shared" si="59"/>
        <v/>
      </c>
      <c r="W83" s="85" t="str">
        <f t="shared" si="46"/>
        <v/>
      </c>
      <c r="X83" s="76" t="str">
        <f t="shared" si="56"/>
        <v/>
      </c>
      <c r="Y83" s="86"/>
      <c r="Z83" s="76" t="str">
        <f t="shared" si="60"/>
        <v/>
      </c>
      <c r="AA83" s="87" t="str">
        <f t="shared" si="47"/>
        <v/>
      </c>
      <c r="AB83" s="87" t="str">
        <f t="shared" si="33"/>
        <v/>
      </c>
      <c r="AC83" s="109"/>
      <c r="AD83" s="110"/>
      <c r="AE83" s="111" t="str">
        <f t="shared" si="34"/>
        <v/>
      </c>
      <c r="AF83" s="112" t="str">
        <f t="shared" si="48"/>
        <v/>
      </c>
      <c r="AG83" s="46" t="str">
        <f t="shared" si="35"/>
        <v/>
      </c>
      <c r="AH83" s="67"/>
      <c r="AI83" s="68"/>
      <c r="AJ83" s="38" t="str">
        <f t="shared" si="57"/>
        <v/>
      </c>
      <c r="AK83" s="67"/>
      <c r="AL83" s="17" t="str">
        <f t="shared" si="49"/>
        <v/>
      </c>
      <c r="AM83" s="36" t="str">
        <f t="shared" si="58"/>
        <v/>
      </c>
      <c r="AN83" s="72"/>
      <c r="AO83" s="18" t="str">
        <f t="shared" si="50"/>
        <v/>
      </c>
      <c r="AP83" s="17" t="str">
        <f t="shared" si="36"/>
        <v/>
      </c>
      <c r="AQ83" s="49" t="str">
        <f t="shared" si="51"/>
        <v/>
      </c>
    </row>
    <row r="84" spans="1:43" x14ac:dyDescent="0.25">
      <c r="A84" s="52"/>
      <c r="B84" s="53"/>
      <c r="C84" s="51" t="str">
        <f t="shared" si="52"/>
        <v/>
      </c>
      <c r="D84" s="8" t="str">
        <f t="shared" si="55"/>
        <v/>
      </c>
      <c r="E84" s="57"/>
      <c r="F84" s="34" t="str">
        <f t="shared" si="37"/>
        <v/>
      </c>
      <c r="G84" s="59"/>
      <c r="H84" s="60"/>
      <c r="I84" s="26" t="str">
        <f t="shared" si="38"/>
        <v/>
      </c>
      <c r="J84" s="27" t="str">
        <f t="shared" si="53"/>
        <v/>
      </c>
      <c r="K84" s="12" t="str">
        <f t="shared" si="39"/>
        <v/>
      </c>
      <c r="L84" s="60"/>
      <c r="M84" s="20" t="str">
        <f t="shared" si="40"/>
        <v/>
      </c>
      <c r="N84" s="10" t="str">
        <f t="shared" si="41"/>
        <v/>
      </c>
      <c r="O84" s="22" t="str">
        <f t="shared" si="42"/>
        <v/>
      </c>
      <c r="P84" s="63"/>
      <c r="Q84" s="20" t="str">
        <f t="shared" si="43"/>
        <v/>
      </c>
      <c r="R84" s="14" t="str">
        <f t="shared" si="44"/>
        <v/>
      </c>
      <c r="S84" s="16" t="str">
        <f t="shared" si="54"/>
        <v/>
      </c>
      <c r="T84" s="88" t="str">
        <f t="shared" si="45"/>
        <v/>
      </c>
      <c r="U84" s="83"/>
      <c r="V84" s="84" t="str">
        <f t="shared" si="59"/>
        <v/>
      </c>
      <c r="W84" s="85" t="str">
        <f t="shared" si="46"/>
        <v/>
      </c>
      <c r="X84" s="76" t="str">
        <f t="shared" si="56"/>
        <v/>
      </c>
      <c r="Y84" s="86"/>
      <c r="Z84" s="76" t="str">
        <f t="shared" si="60"/>
        <v/>
      </c>
      <c r="AA84" s="87" t="str">
        <f t="shared" si="47"/>
        <v/>
      </c>
      <c r="AB84" s="87" t="str">
        <f t="shared" si="33"/>
        <v/>
      </c>
      <c r="AC84" s="109"/>
      <c r="AD84" s="110"/>
      <c r="AE84" s="111" t="str">
        <f t="shared" si="34"/>
        <v/>
      </c>
      <c r="AF84" s="112" t="str">
        <f t="shared" si="48"/>
        <v/>
      </c>
      <c r="AG84" s="46" t="str">
        <f t="shared" si="35"/>
        <v/>
      </c>
      <c r="AH84" s="67"/>
      <c r="AI84" s="68"/>
      <c r="AJ84" s="38" t="str">
        <f t="shared" si="57"/>
        <v/>
      </c>
      <c r="AK84" s="67"/>
      <c r="AL84" s="17" t="str">
        <f t="shared" si="49"/>
        <v/>
      </c>
      <c r="AM84" s="36" t="str">
        <f t="shared" si="58"/>
        <v/>
      </c>
      <c r="AN84" s="72"/>
      <c r="AO84" s="18" t="str">
        <f t="shared" si="50"/>
        <v/>
      </c>
      <c r="AP84" s="17" t="str">
        <f t="shared" si="36"/>
        <v/>
      </c>
      <c r="AQ84" s="49" t="str">
        <f t="shared" si="51"/>
        <v/>
      </c>
    </row>
    <row r="85" spans="1:43" x14ac:dyDescent="0.25">
      <c r="A85" s="52"/>
      <c r="B85" s="53"/>
      <c r="C85" s="51" t="str">
        <f t="shared" si="52"/>
        <v/>
      </c>
      <c r="D85" s="8" t="str">
        <f t="shared" si="55"/>
        <v/>
      </c>
      <c r="E85" s="57"/>
      <c r="F85" s="34" t="str">
        <f t="shared" si="37"/>
        <v/>
      </c>
      <c r="G85" s="59"/>
      <c r="H85" s="60"/>
      <c r="I85" s="26" t="str">
        <f t="shared" si="38"/>
        <v/>
      </c>
      <c r="J85" s="27" t="str">
        <f t="shared" si="53"/>
        <v/>
      </c>
      <c r="K85" s="12" t="str">
        <f t="shared" si="39"/>
        <v/>
      </c>
      <c r="L85" s="60"/>
      <c r="M85" s="20" t="str">
        <f t="shared" si="40"/>
        <v/>
      </c>
      <c r="N85" s="10" t="str">
        <f t="shared" si="41"/>
        <v/>
      </c>
      <c r="O85" s="22" t="str">
        <f t="shared" si="42"/>
        <v/>
      </c>
      <c r="P85" s="63"/>
      <c r="Q85" s="20" t="str">
        <f t="shared" si="43"/>
        <v/>
      </c>
      <c r="R85" s="14" t="str">
        <f t="shared" si="44"/>
        <v/>
      </c>
      <c r="S85" s="16" t="str">
        <f t="shared" si="54"/>
        <v/>
      </c>
      <c r="T85" s="88" t="str">
        <f t="shared" si="45"/>
        <v/>
      </c>
      <c r="U85" s="83"/>
      <c r="V85" s="84" t="str">
        <f t="shared" si="59"/>
        <v/>
      </c>
      <c r="W85" s="85" t="str">
        <f t="shared" si="46"/>
        <v/>
      </c>
      <c r="X85" s="76" t="str">
        <f t="shared" si="56"/>
        <v/>
      </c>
      <c r="Y85" s="86"/>
      <c r="Z85" s="76" t="str">
        <f t="shared" si="60"/>
        <v/>
      </c>
      <c r="AA85" s="87" t="str">
        <f t="shared" si="47"/>
        <v/>
      </c>
      <c r="AB85" s="87" t="str">
        <f t="shared" si="33"/>
        <v/>
      </c>
      <c r="AC85" s="109"/>
      <c r="AD85" s="110"/>
      <c r="AE85" s="111" t="str">
        <f t="shared" si="34"/>
        <v/>
      </c>
      <c r="AF85" s="112" t="str">
        <f t="shared" si="48"/>
        <v/>
      </c>
      <c r="AG85" s="46" t="str">
        <f t="shared" si="35"/>
        <v/>
      </c>
      <c r="AH85" s="67"/>
      <c r="AI85" s="68"/>
      <c r="AJ85" s="38" t="str">
        <f t="shared" si="57"/>
        <v/>
      </c>
      <c r="AK85" s="67"/>
      <c r="AL85" s="17" t="str">
        <f t="shared" si="49"/>
        <v/>
      </c>
      <c r="AM85" s="36" t="str">
        <f t="shared" si="58"/>
        <v/>
      </c>
      <c r="AN85" s="72"/>
      <c r="AO85" s="18" t="str">
        <f t="shared" si="50"/>
        <v/>
      </c>
      <c r="AP85" s="17" t="str">
        <f t="shared" si="36"/>
        <v/>
      </c>
      <c r="AQ85" s="49" t="str">
        <f t="shared" si="51"/>
        <v/>
      </c>
    </row>
    <row r="86" spans="1:43" x14ac:dyDescent="0.25">
      <c r="A86" s="52"/>
      <c r="B86" s="53"/>
      <c r="C86" s="51" t="str">
        <f t="shared" si="52"/>
        <v/>
      </c>
      <c r="D86" s="8" t="str">
        <f t="shared" si="55"/>
        <v/>
      </c>
      <c r="E86" s="57"/>
      <c r="F86" s="34" t="str">
        <f t="shared" si="37"/>
        <v/>
      </c>
      <c r="G86" s="59"/>
      <c r="H86" s="60"/>
      <c r="I86" s="26" t="str">
        <f t="shared" si="38"/>
        <v/>
      </c>
      <c r="J86" s="27" t="str">
        <f t="shared" si="53"/>
        <v/>
      </c>
      <c r="K86" s="12" t="str">
        <f t="shared" si="39"/>
        <v/>
      </c>
      <c r="L86" s="60"/>
      <c r="M86" s="20" t="str">
        <f t="shared" si="40"/>
        <v/>
      </c>
      <c r="N86" s="10" t="str">
        <f t="shared" si="41"/>
        <v/>
      </c>
      <c r="O86" s="22" t="str">
        <f t="shared" si="42"/>
        <v/>
      </c>
      <c r="P86" s="63"/>
      <c r="Q86" s="20" t="str">
        <f t="shared" si="43"/>
        <v/>
      </c>
      <c r="R86" s="14" t="str">
        <f t="shared" si="44"/>
        <v/>
      </c>
      <c r="S86" s="16" t="str">
        <f t="shared" si="54"/>
        <v/>
      </c>
      <c r="T86" s="88" t="str">
        <f t="shared" si="45"/>
        <v/>
      </c>
      <c r="U86" s="83"/>
      <c r="V86" s="84" t="str">
        <f t="shared" si="59"/>
        <v/>
      </c>
      <c r="W86" s="85" t="str">
        <f t="shared" si="46"/>
        <v/>
      </c>
      <c r="X86" s="76" t="str">
        <f t="shared" si="56"/>
        <v/>
      </c>
      <c r="Y86" s="86"/>
      <c r="Z86" s="76" t="str">
        <f t="shared" si="60"/>
        <v/>
      </c>
      <c r="AA86" s="87" t="str">
        <f t="shared" si="47"/>
        <v/>
      </c>
      <c r="AB86" s="87" t="str">
        <f t="shared" si="33"/>
        <v/>
      </c>
      <c r="AC86" s="109"/>
      <c r="AD86" s="110"/>
      <c r="AE86" s="111" t="str">
        <f t="shared" si="34"/>
        <v/>
      </c>
      <c r="AF86" s="112" t="str">
        <f t="shared" si="48"/>
        <v/>
      </c>
      <c r="AG86" s="46" t="str">
        <f t="shared" si="35"/>
        <v/>
      </c>
      <c r="AH86" s="67"/>
      <c r="AI86" s="68"/>
      <c r="AJ86" s="38" t="str">
        <f t="shared" si="57"/>
        <v/>
      </c>
      <c r="AK86" s="67"/>
      <c r="AL86" s="17" t="str">
        <f t="shared" si="49"/>
        <v/>
      </c>
      <c r="AM86" s="36" t="str">
        <f t="shared" si="58"/>
        <v/>
      </c>
      <c r="AN86" s="72"/>
      <c r="AO86" s="18" t="str">
        <f t="shared" si="50"/>
        <v/>
      </c>
      <c r="AP86" s="17" t="str">
        <f t="shared" si="36"/>
        <v/>
      </c>
      <c r="AQ86" s="49" t="str">
        <f t="shared" si="51"/>
        <v/>
      </c>
    </row>
    <row r="87" spans="1:43" x14ac:dyDescent="0.25">
      <c r="A87" s="52"/>
      <c r="B87" s="53"/>
      <c r="C87" s="51" t="str">
        <f t="shared" si="52"/>
        <v/>
      </c>
      <c r="D87" s="8" t="str">
        <f t="shared" si="55"/>
        <v/>
      </c>
      <c r="E87" s="57"/>
      <c r="F87" s="34" t="str">
        <f t="shared" si="37"/>
        <v/>
      </c>
      <c r="G87" s="59"/>
      <c r="H87" s="60"/>
      <c r="I87" s="26" t="str">
        <f t="shared" si="38"/>
        <v/>
      </c>
      <c r="J87" s="27" t="str">
        <f t="shared" si="53"/>
        <v/>
      </c>
      <c r="K87" s="12" t="str">
        <f t="shared" si="39"/>
        <v/>
      </c>
      <c r="L87" s="60"/>
      <c r="M87" s="20" t="str">
        <f t="shared" si="40"/>
        <v/>
      </c>
      <c r="N87" s="10" t="str">
        <f t="shared" si="41"/>
        <v/>
      </c>
      <c r="O87" s="22" t="str">
        <f t="shared" si="42"/>
        <v/>
      </c>
      <c r="P87" s="63"/>
      <c r="Q87" s="20" t="str">
        <f t="shared" si="43"/>
        <v/>
      </c>
      <c r="R87" s="14" t="str">
        <f t="shared" si="44"/>
        <v/>
      </c>
      <c r="S87" s="16" t="str">
        <f t="shared" si="54"/>
        <v/>
      </c>
      <c r="T87" s="88" t="str">
        <f t="shared" si="45"/>
        <v/>
      </c>
      <c r="U87" s="83"/>
      <c r="V87" s="84" t="str">
        <f t="shared" si="59"/>
        <v/>
      </c>
      <c r="W87" s="85" t="str">
        <f t="shared" si="46"/>
        <v/>
      </c>
      <c r="X87" s="76" t="str">
        <f t="shared" si="56"/>
        <v/>
      </c>
      <c r="Y87" s="86"/>
      <c r="Z87" s="76" t="str">
        <f t="shared" si="60"/>
        <v/>
      </c>
      <c r="AA87" s="87" t="str">
        <f t="shared" si="47"/>
        <v/>
      </c>
      <c r="AB87" s="87" t="str">
        <f t="shared" si="33"/>
        <v/>
      </c>
      <c r="AC87" s="109"/>
      <c r="AD87" s="110"/>
      <c r="AE87" s="111" t="str">
        <f t="shared" si="34"/>
        <v/>
      </c>
      <c r="AF87" s="112" t="str">
        <f t="shared" si="48"/>
        <v/>
      </c>
      <c r="AG87" s="46" t="str">
        <f t="shared" si="35"/>
        <v/>
      </c>
      <c r="AH87" s="67"/>
      <c r="AI87" s="68"/>
      <c r="AJ87" s="38" t="str">
        <f t="shared" si="57"/>
        <v/>
      </c>
      <c r="AK87" s="67"/>
      <c r="AL87" s="17" t="str">
        <f t="shared" si="49"/>
        <v/>
      </c>
      <c r="AM87" s="36" t="str">
        <f t="shared" si="58"/>
        <v/>
      </c>
      <c r="AN87" s="72"/>
      <c r="AO87" s="18" t="str">
        <f t="shared" si="50"/>
        <v/>
      </c>
      <c r="AP87" s="17" t="str">
        <f t="shared" si="36"/>
        <v/>
      </c>
      <c r="AQ87" s="49" t="str">
        <f t="shared" si="51"/>
        <v/>
      </c>
    </row>
    <row r="88" spans="1:43" x14ac:dyDescent="0.25">
      <c r="A88" s="52"/>
      <c r="B88" s="53"/>
      <c r="C88" s="51" t="str">
        <f t="shared" si="52"/>
        <v/>
      </c>
      <c r="D88" s="8" t="str">
        <f t="shared" si="55"/>
        <v/>
      </c>
      <c r="E88" s="57"/>
      <c r="F88" s="34" t="str">
        <f t="shared" si="37"/>
        <v/>
      </c>
      <c r="G88" s="59"/>
      <c r="H88" s="60"/>
      <c r="I88" s="26" t="str">
        <f t="shared" si="38"/>
        <v/>
      </c>
      <c r="J88" s="27" t="str">
        <f t="shared" si="53"/>
        <v/>
      </c>
      <c r="K88" s="12" t="str">
        <f t="shared" si="39"/>
        <v/>
      </c>
      <c r="L88" s="60"/>
      <c r="M88" s="20" t="str">
        <f t="shared" si="40"/>
        <v/>
      </c>
      <c r="N88" s="10" t="str">
        <f t="shared" si="41"/>
        <v/>
      </c>
      <c r="O88" s="22" t="str">
        <f t="shared" si="42"/>
        <v/>
      </c>
      <c r="P88" s="63"/>
      <c r="Q88" s="20" t="str">
        <f t="shared" si="43"/>
        <v/>
      </c>
      <c r="R88" s="14" t="str">
        <f t="shared" si="44"/>
        <v/>
      </c>
      <c r="S88" s="16" t="str">
        <f t="shared" si="54"/>
        <v/>
      </c>
      <c r="T88" s="88" t="str">
        <f t="shared" si="45"/>
        <v/>
      </c>
      <c r="U88" s="83"/>
      <c r="V88" s="84" t="str">
        <f t="shared" si="59"/>
        <v/>
      </c>
      <c r="W88" s="85" t="str">
        <f t="shared" si="46"/>
        <v/>
      </c>
      <c r="X88" s="76" t="str">
        <f t="shared" si="56"/>
        <v/>
      </c>
      <c r="Y88" s="86"/>
      <c r="Z88" s="76" t="str">
        <f t="shared" si="60"/>
        <v/>
      </c>
      <c r="AA88" s="87" t="str">
        <f t="shared" si="47"/>
        <v/>
      </c>
      <c r="AB88" s="87" t="str">
        <f t="shared" si="33"/>
        <v/>
      </c>
      <c r="AC88" s="109"/>
      <c r="AD88" s="110"/>
      <c r="AE88" s="111" t="str">
        <f t="shared" si="34"/>
        <v/>
      </c>
      <c r="AF88" s="112" t="str">
        <f t="shared" si="48"/>
        <v/>
      </c>
      <c r="AG88" s="46" t="str">
        <f t="shared" si="35"/>
        <v/>
      </c>
      <c r="AH88" s="67"/>
      <c r="AI88" s="68"/>
      <c r="AJ88" s="38" t="str">
        <f t="shared" si="57"/>
        <v/>
      </c>
      <c r="AK88" s="67"/>
      <c r="AL88" s="17" t="str">
        <f t="shared" si="49"/>
        <v/>
      </c>
      <c r="AM88" s="36" t="str">
        <f t="shared" si="58"/>
        <v/>
      </c>
      <c r="AN88" s="72"/>
      <c r="AO88" s="18" t="str">
        <f t="shared" si="50"/>
        <v/>
      </c>
      <c r="AP88" s="17" t="str">
        <f t="shared" si="36"/>
        <v/>
      </c>
      <c r="AQ88" s="49" t="str">
        <f t="shared" si="51"/>
        <v/>
      </c>
    </row>
    <row r="89" spans="1:43" x14ac:dyDescent="0.25">
      <c r="A89" s="52"/>
      <c r="B89" s="53"/>
      <c r="C89" s="51" t="str">
        <f t="shared" si="52"/>
        <v/>
      </c>
      <c r="D89" s="8" t="str">
        <f t="shared" si="55"/>
        <v/>
      </c>
      <c r="E89" s="57"/>
      <c r="F89" s="34" t="str">
        <f t="shared" si="37"/>
        <v/>
      </c>
      <c r="G89" s="59"/>
      <c r="H89" s="60"/>
      <c r="I89" s="26" t="str">
        <f t="shared" si="38"/>
        <v/>
      </c>
      <c r="J89" s="27" t="str">
        <f t="shared" si="53"/>
        <v/>
      </c>
      <c r="K89" s="12" t="str">
        <f t="shared" si="39"/>
        <v/>
      </c>
      <c r="L89" s="60"/>
      <c r="M89" s="20" t="str">
        <f t="shared" si="40"/>
        <v/>
      </c>
      <c r="N89" s="10" t="str">
        <f t="shared" si="41"/>
        <v/>
      </c>
      <c r="O89" s="22" t="str">
        <f t="shared" si="42"/>
        <v/>
      </c>
      <c r="P89" s="63"/>
      <c r="Q89" s="20" t="str">
        <f t="shared" si="43"/>
        <v/>
      </c>
      <c r="R89" s="14" t="str">
        <f t="shared" si="44"/>
        <v/>
      </c>
      <c r="S89" s="16" t="str">
        <f t="shared" si="54"/>
        <v/>
      </c>
      <c r="T89" s="88" t="str">
        <f t="shared" si="45"/>
        <v/>
      </c>
      <c r="U89" s="83"/>
      <c r="V89" s="84" t="str">
        <f t="shared" si="59"/>
        <v/>
      </c>
      <c r="W89" s="85" t="str">
        <f t="shared" si="46"/>
        <v/>
      </c>
      <c r="X89" s="76" t="str">
        <f t="shared" si="56"/>
        <v/>
      </c>
      <c r="Y89" s="86"/>
      <c r="Z89" s="76" t="str">
        <f t="shared" si="60"/>
        <v/>
      </c>
      <c r="AA89" s="87" t="str">
        <f t="shared" si="47"/>
        <v/>
      </c>
      <c r="AB89" s="87" t="str">
        <f t="shared" si="33"/>
        <v/>
      </c>
      <c r="AC89" s="109"/>
      <c r="AD89" s="110"/>
      <c r="AE89" s="111" t="str">
        <f t="shared" si="34"/>
        <v/>
      </c>
      <c r="AF89" s="112" t="str">
        <f t="shared" si="48"/>
        <v/>
      </c>
      <c r="AG89" s="46" t="str">
        <f t="shared" si="35"/>
        <v/>
      </c>
      <c r="AH89" s="67"/>
      <c r="AI89" s="68"/>
      <c r="AJ89" s="38" t="str">
        <f t="shared" si="57"/>
        <v/>
      </c>
      <c r="AK89" s="67"/>
      <c r="AL89" s="17" t="str">
        <f t="shared" si="49"/>
        <v/>
      </c>
      <c r="AM89" s="36" t="str">
        <f t="shared" si="58"/>
        <v/>
      </c>
      <c r="AN89" s="72"/>
      <c r="AO89" s="18" t="str">
        <f t="shared" si="50"/>
        <v/>
      </c>
      <c r="AP89" s="17" t="str">
        <f t="shared" si="36"/>
        <v/>
      </c>
      <c r="AQ89" s="49" t="str">
        <f t="shared" si="51"/>
        <v/>
      </c>
    </row>
    <row r="90" spans="1:43" x14ac:dyDescent="0.25">
      <c r="A90" s="52"/>
      <c r="B90" s="53"/>
      <c r="C90" s="51" t="str">
        <f t="shared" si="52"/>
        <v/>
      </c>
      <c r="D90" s="8" t="str">
        <f t="shared" si="55"/>
        <v/>
      </c>
      <c r="E90" s="57"/>
      <c r="F90" s="34" t="str">
        <f t="shared" si="37"/>
        <v/>
      </c>
      <c r="G90" s="59"/>
      <c r="H90" s="60"/>
      <c r="I90" s="26" t="str">
        <f t="shared" si="38"/>
        <v/>
      </c>
      <c r="J90" s="27" t="str">
        <f t="shared" si="53"/>
        <v/>
      </c>
      <c r="K90" s="12" t="str">
        <f t="shared" si="39"/>
        <v/>
      </c>
      <c r="L90" s="60"/>
      <c r="M90" s="20" t="str">
        <f t="shared" si="40"/>
        <v/>
      </c>
      <c r="N90" s="10" t="str">
        <f t="shared" si="41"/>
        <v/>
      </c>
      <c r="O90" s="22" t="str">
        <f t="shared" si="42"/>
        <v/>
      </c>
      <c r="P90" s="63"/>
      <c r="Q90" s="20" t="str">
        <f t="shared" si="43"/>
        <v/>
      </c>
      <c r="R90" s="14" t="str">
        <f t="shared" si="44"/>
        <v/>
      </c>
      <c r="S90" s="16" t="str">
        <f t="shared" si="54"/>
        <v/>
      </c>
      <c r="T90" s="88" t="str">
        <f t="shared" si="45"/>
        <v/>
      </c>
      <c r="U90" s="83"/>
      <c r="V90" s="84" t="str">
        <f t="shared" si="59"/>
        <v/>
      </c>
      <c r="W90" s="85" t="str">
        <f t="shared" si="46"/>
        <v/>
      </c>
      <c r="X90" s="76" t="str">
        <f t="shared" si="56"/>
        <v/>
      </c>
      <c r="Y90" s="86"/>
      <c r="Z90" s="76" t="str">
        <f t="shared" si="60"/>
        <v/>
      </c>
      <c r="AA90" s="87" t="str">
        <f t="shared" si="47"/>
        <v/>
      </c>
      <c r="AB90" s="87" t="str">
        <f t="shared" si="33"/>
        <v/>
      </c>
      <c r="AC90" s="109"/>
      <c r="AD90" s="110"/>
      <c r="AE90" s="111" t="str">
        <f t="shared" si="34"/>
        <v/>
      </c>
      <c r="AF90" s="112" t="str">
        <f t="shared" si="48"/>
        <v/>
      </c>
      <c r="AG90" s="46" t="str">
        <f t="shared" si="35"/>
        <v/>
      </c>
      <c r="AH90" s="67"/>
      <c r="AI90" s="68"/>
      <c r="AJ90" s="38" t="str">
        <f t="shared" si="57"/>
        <v/>
      </c>
      <c r="AK90" s="67"/>
      <c r="AL90" s="17" t="str">
        <f t="shared" si="49"/>
        <v/>
      </c>
      <c r="AM90" s="36" t="str">
        <f t="shared" si="58"/>
        <v/>
      </c>
      <c r="AN90" s="72"/>
      <c r="AO90" s="18" t="str">
        <f t="shared" si="50"/>
        <v/>
      </c>
      <c r="AP90" s="17" t="str">
        <f t="shared" si="36"/>
        <v/>
      </c>
      <c r="AQ90" s="49" t="str">
        <f t="shared" si="51"/>
        <v/>
      </c>
    </row>
    <row r="91" spans="1:43" x14ac:dyDescent="0.25">
      <c r="A91" s="52"/>
      <c r="B91" s="53"/>
      <c r="C91" s="51" t="str">
        <f t="shared" si="52"/>
        <v/>
      </c>
      <c r="D91" s="8" t="str">
        <f t="shared" si="55"/>
        <v/>
      </c>
      <c r="E91" s="57"/>
      <c r="F91" s="34" t="str">
        <f t="shared" si="37"/>
        <v/>
      </c>
      <c r="G91" s="59"/>
      <c r="H91" s="60"/>
      <c r="I91" s="26" t="str">
        <f t="shared" si="38"/>
        <v/>
      </c>
      <c r="J91" s="27" t="str">
        <f t="shared" si="53"/>
        <v/>
      </c>
      <c r="K91" s="12" t="str">
        <f t="shared" si="39"/>
        <v/>
      </c>
      <c r="L91" s="60"/>
      <c r="M91" s="20" t="str">
        <f t="shared" si="40"/>
        <v/>
      </c>
      <c r="N91" s="10" t="str">
        <f t="shared" si="41"/>
        <v/>
      </c>
      <c r="O91" s="22" t="str">
        <f t="shared" si="42"/>
        <v/>
      </c>
      <c r="P91" s="63"/>
      <c r="Q91" s="20" t="str">
        <f t="shared" si="43"/>
        <v/>
      </c>
      <c r="R91" s="14" t="str">
        <f t="shared" si="44"/>
        <v/>
      </c>
      <c r="S91" s="16" t="str">
        <f t="shared" si="54"/>
        <v/>
      </c>
      <c r="T91" s="88" t="str">
        <f t="shared" si="45"/>
        <v/>
      </c>
      <c r="U91" s="83"/>
      <c r="V91" s="84" t="str">
        <f t="shared" si="59"/>
        <v/>
      </c>
      <c r="W91" s="85" t="str">
        <f t="shared" si="46"/>
        <v/>
      </c>
      <c r="X91" s="76" t="str">
        <f t="shared" si="56"/>
        <v/>
      </c>
      <c r="Y91" s="86"/>
      <c r="Z91" s="76" t="str">
        <f t="shared" si="60"/>
        <v/>
      </c>
      <c r="AA91" s="87" t="str">
        <f t="shared" si="47"/>
        <v/>
      </c>
      <c r="AB91" s="87" t="str">
        <f t="shared" si="33"/>
        <v/>
      </c>
      <c r="AC91" s="109"/>
      <c r="AD91" s="110"/>
      <c r="AE91" s="111" t="str">
        <f t="shared" si="34"/>
        <v/>
      </c>
      <c r="AF91" s="112" t="str">
        <f t="shared" si="48"/>
        <v/>
      </c>
      <c r="AG91" s="46" t="str">
        <f t="shared" si="35"/>
        <v/>
      </c>
      <c r="AH91" s="67"/>
      <c r="AI91" s="68"/>
      <c r="AJ91" s="38" t="str">
        <f t="shared" si="57"/>
        <v/>
      </c>
      <c r="AK91" s="67"/>
      <c r="AL91" s="17" t="str">
        <f t="shared" si="49"/>
        <v/>
      </c>
      <c r="AM91" s="36" t="str">
        <f t="shared" si="58"/>
        <v/>
      </c>
      <c r="AN91" s="72"/>
      <c r="AO91" s="18" t="str">
        <f t="shared" si="50"/>
        <v/>
      </c>
      <c r="AP91" s="17" t="str">
        <f t="shared" si="36"/>
        <v/>
      </c>
      <c r="AQ91" s="49" t="str">
        <f t="shared" si="51"/>
        <v/>
      </c>
    </row>
    <row r="92" spans="1:43" x14ac:dyDescent="0.25">
      <c r="A92" s="52"/>
      <c r="B92" s="53"/>
      <c r="C92" s="51" t="str">
        <f t="shared" si="52"/>
        <v/>
      </c>
      <c r="D92" s="8" t="str">
        <f t="shared" si="55"/>
        <v/>
      </c>
      <c r="E92" s="57"/>
      <c r="F92" s="34" t="str">
        <f t="shared" si="37"/>
        <v/>
      </c>
      <c r="G92" s="59"/>
      <c r="H92" s="60"/>
      <c r="I92" s="26" t="str">
        <f t="shared" si="38"/>
        <v/>
      </c>
      <c r="J92" s="27" t="str">
        <f t="shared" si="53"/>
        <v/>
      </c>
      <c r="K92" s="12" t="str">
        <f t="shared" si="39"/>
        <v/>
      </c>
      <c r="L92" s="60"/>
      <c r="M92" s="20" t="str">
        <f t="shared" si="40"/>
        <v/>
      </c>
      <c r="N92" s="10" t="str">
        <f t="shared" si="41"/>
        <v/>
      </c>
      <c r="O92" s="22" t="str">
        <f t="shared" si="42"/>
        <v/>
      </c>
      <c r="P92" s="63"/>
      <c r="Q92" s="20" t="str">
        <f t="shared" si="43"/>
        <v/>
      </c>
      <c r="R92" s="14" t="str">
        <f t="shared" si="44"/>
        <v/>
      </c>
      <c r="S92" s="16" t="str">
        <f t="shared" si="54"/>
        <v/>
      </c>
      <c r="T92" s="88" t="str">
        <f t="shared" si="45"/>
        <v/>
      </c>
      <c r="U92" s="83"/>
      <c r="V92" s="84" t="str">
        <f t="shared" si="59"/>
        <v/>
      </c>
      <c r="W92" s="85" t="str">
        <f t="shared" si="46"/>
        <v/>
      </c>
      <c r="X92" s="76" t="str">
        <f t="shared" si="56"/>
        <v/>
      </c>
      <c r="Y92" s="86"/>
      <c r="Z92" s="76" t="str">
        <f t="shared" si="60"/>
        <v/>
      </c>
      <c r="AA92" s="87" t="str">
        <f t="shared" si="47"/>
        <v/>
      </c>
      <c r="AB92" s="87" t="str">
        <f t="shared" si="33"/>
        <v/>
      </c>
      <c r="AC92" s="109"/>
      <c r="AD92" s="110"/>
      <c r="AE92" s="111" t="str">
        <f t="shared" si="34"/>
        <v/>
      </c>
      <c r="AF92" s="112" t="str">
        <f t="shared" si="48"/>
        <v/>
      </c>
      <c r="AG92" s="46" t="str">
        <f t="shared" si="35"/>
        <v/>
      </c>
      <c r="AH92" s="67"/>
      <c r="AI92" s="68"/>
      <c r="AJ92" s="38" t="str">
        <f t="shared" si="57"/>
        <v/>
      </c>
      <c r="AK92" s="67"/>
      <c r="AL92" s="17" t="str">
        <f t="shared" si="49"/>
        <v/>
      </c>
      <c r="AM92" s="36" t="str">
        <f t="shared" si="58"/>
        <v/>
      </c>
      <c r="AN92" s="72"/>
      <c r="AO92" s="18" t="str">
        <f t="shared" si="50"/>
        <v/>
      </c>
      <c r="AP92" s="17" t="str">
        <f t="shared" si="36"/>
        <v/>
      </c>
      <c r="AQ92" s="49" t="str">
        <f t="shared" si="51"/>
        <v/>
      </c>
    </row>
    <row r="93" spans="1:43" x14ac:dyDescent="0.25">
      <c r="A93" s="52"/>
      <c r="B93" s="53"/>
      <c r="C93" s="51" t="str">
        <f t="shared" si="52"/>
        <v/>
      </c>
      <c r="D93" s="8" t="str">
        <f t="shared" si="55"/>
        <v/>
      </c>
      <c r="E93" s="57"/>
      <c r="F93" s="34" t="str">
        <f t="shared" si="37"/>
        <v/>
      </c>
      <c r="G93" s="59"/>
      <c r="H93" s="60"/>
      <c r="I93" s="26" t="str">
        <f t="shared" si="38"/>
        <v/>
      </c>
      <c r="J93" s="27" t="str">
        <f t="shared" si="53"/>
        <v/>
      </c>
      <c r="K93" s="12" t="str">
        <f t="shared" si="39"/>
        <v/>
      </c>
      <c r="L93" s="60"/>
      <c r="M93" s="20" t="str">
        <f t="shared" si="40"/>
        <v/>
      </c>
      <c r="N93" s="10" t="str">
        <f t="shared" si="41"/>
        <v/>
      </c>
      <c r="O93" s="22" t="str">
        <f t="shared" si="42"/>
        <v/>
      </c>
      <c r="P93" s="63"/>
      <c r="Q93" s="20" t="str">
        <f t="shared" si="43"/>
        <v/>
      </c>
      <c r="R93" s="14" t="str">
        <f t="shared" si="44"/>
        <v/>
      </c>
      <c r="S93" s="16" t="str">
        <f t="shared" si="54"/>
        <v/>
      </c>
      <c r="T93" s="88" t="str">
        <f t="shared" si="45"/>
        <v/>
      </c>
      <c r="U93" s="83"/>
      <c r="V93" s="84" t="str">
        <f t="shared" si="59"/>
        <v/>
      </c>
      <c r="W93" s="85" t="str">
        <f t="shared" si="46"/>
        <v/>
      </c>
      <c r="X93" s="76" t="str">
        <f t="shared" si="56"/>
        <v/>
      </c>
      <c r="Y93" s="86"/>
      <c r="Z93" s="76" t="str">
        <f t="shared" si="60"/>
        <v/>
      </c>
      <c r="AA93" s="87" t="str">
        <f t="shared" si="47"/>
        <v/>
      </c>
      <c r="AB93" s="87" t="str">
        <f t="shared" si="33"/>
        <v/>
      </c>
      <c r="AC93" s="109"/>
      <c r="AD93" s="110"/>
      <c r="AE93" s="111" t="str">
        <f t="shared" si="34"/>
        <v/>
      </c>
      <c r="AF93" s="112" t="str">
        <f t="shared" si="48"/>
        <v/>
      </c>
      <c r="AG93" s="46" t="str">
        <f t="shared" si="35"/>
        <v/>
      </c>
      <c r="AH93" s="67"/>
      <c r="AI93" s="68"/>
      <c r="AJ93" s="38" t="str">
        <f t="shared" si="57"/>
        <v/>
      </c>
      <c r="AK93" s="67"/>
      <c r="AL93" s="17" t="str">
        <f t="shared" si="49"/>
        <v/>
      </c>
      <c r="AM93" s="36" t="str">
        <f t="shared" si="58"/>
        <v/>
      </c>
      <c r="AN93" s="72"/>
      <c r="AO93" s="18" t="str">
        <f t="shared" si="50"/>
        <v/>
      </c>
      <c r="AP93" s="17" t="str">
        <f t="shared" si="36"/>
        <v/>
      </c>
      <c r="AQ93" s="49" t="str">
        <f t="shared" si="51"/>
        <v/>
      </c>
    </row>
    <row r="94" spans="1:43" x14ac:dyDescent="0.25">
      <c r="A94" s="52"/>
      <c r="B94" s="53"/>
      <c r="C94" s="51" t="str">
        <f t="shared" si="52"/>
        <v/>
      </c>
      <c r="D94" s="8" t="str">
        <f t="shared" si="55"/>
        <v/>
      </c>
      <c r="E94" s="57"/>
      <c r="F94" s="34" t="str">
        <f t="shared" si="37"/>
        <v/>
      </c>
      <c r="G94" s="59"/>
      <c r="H94" s="60"/>
      <c r="I94" s="26" t="str">
        <f t="shared" si="38"/>
        <v/>
      </c>
      <c r="J94" s="27" t="str">
        <f t="shared" si="53"/>
        <v/>
      </c>
      <c r="K94" s="12" t="str">
        <f t="shared" si="39"/>
        <v/>
      </c>
      <c r="L94" s="60"/>
      <c r="M94" s="20" t="str">
        <f t="shared" si="40"/>
        <v/>
      </c>
      <c r="N94" s="10" t="str">
        <f t="shared" si="41"/>
        <v/>
      </c>
      <c r="O94" s="22" t="str">
        <f t="shared" si="42"/>
        <v/>
      </c>
      <c r="P94" s="63"/>
      <c r="Q94" s="20" t="str">
        <f t="shared" si="43"/>
        <v/>
      </c>
      <c r="R94" s="14" t="str">
        <f t="shared" si="44"/>
        <v/>
      </c>
      <c r="S94" s="16" t="str">
        <f t="shared" si="54"/>
        <v/>
      </c>
      <c r="T94" s="88" t="str">
        <f t="shared" si="45"/>
        <v/>
      </c>
      <c r="U94" s="83"/>
      <c r="V94" s="84" t="str">
        <f t="shared" si="59"/>
        <v/>
      </c>
      <c r="W94" s="85" t="str">
        <f t="shared" si="46"/>
        <v/>
      </c>
      <c r="X94" s="76" t="str">
        <f t="shared" si="56"/>
        <v/>
      </c>
      <c r="Y94" s="86"/>
      <c r="Z94" s="76" t="str">
        <f t="shared" si="60"/>
        <v/>
      </c>
      <c r="AA94" s="87" t="str">
        <f t="shared" si="47"/>
        <v/>
      </c>
      <c r="AB94" s="87" t="str">
        <f t="shared" si="33"/>
        <v/>
      </c>
      <c r="AC94" s="109"/>
      <c r="AD94" s="110"/>
      <c r="AE94" s="111" t="str">
        <f t="shared" si="34"/>
        <v/>
      </c>
      <c r="AF94" s="112" t="str">
        <f t="shared" si="48"/>
        <v/>
      </c>
      <c r="AG94" s="46" t="str">
        <f t="shared" si="35"/>
        <v/>
      </c>
      <c r="AH94" s="67"/>
      <c r="AI94" s="68"/>
      <c r="AJ94" s="38" t="str">
        <f t="shared" si="57"/>
        <v/>
      </c>
      <c r="AK94" s="67"/>
      <c r="AL94" s="17" t="str">
        <f t="shared" si="49"/>
        <v/>
      </c>
      <c r="AM94" s="36" t="str">
        <f t="shared" si="58"/>
        <v/>
      </c>
      <c r="AN94" s="72"/>
      <c r="AO94" s="18" t="str">
        <f t="shared" si="50"/>
        <v/>
      </c>
      <c r="AP94" s="17" t="str">
        <f t="shared" si="36"/>
        <v/>
      </c>
      <c r="AQ94" s="49" t="str">
        <f t="shared" si="51"/>
        <v/>
      </c>
    </row>
    <row r="95" spans="1:43" x14ac:dyDescent="0.25">
      <c r="A95" s="52"/>
      <c r="B95" s="53"/>
      <c r="C95" s="51" t="str">
        <f t="shared" si="52"/>
        <v/>
      </c>
      <c r="D95" s="8" t="str">
        <f t="shared" si="55"/>
        <v/>
      </c>
      <c r="E95" s="57"/>
      <c r="F95" s="34" t="str">
        <f t="shared" si="37"/>
        <v/>
      </c>
      <c r="G95" s="59"/>
      <c r="H95" s="60"/>
      <c r="I95" s="26" t="str">
        <f t="shared" si="38"/>
        <v/>
      </c>
      <c r="J95" s="27" t="str">
        <f t="shared" si="53"/>
        <v/>
      </c>
      <c r="K95" s="12" t="str">
        <f t="shared" si="39"/>
        <v/>
      </c>
      <c r="L95" s="60"/>
      <c r="M95" s="20" t="str">
        <f t="shared" si="40"/>
        <v/>
      </c>
      <c r="N95" s="10" t="str">
        <f t="shared" si="41"/>
        <v/>
      </c>
      <c r="O95" s="22" t="str">
        <f t="shared" si="42"/>
        <v/>
      </c>
      <c r="P95" s="63"/>
      <c r="Q95" s="20" t="str">
        <f t="shared" si="43"/>
        <v/>
      </c>
      <c r="R95" s="14" t="str">
        <f t="shared" si="44"/>
        <v/>
      </c>
      <c r="S95" s="16" t="str">
        <f t="shared" si="54"/>
        <v/>
      </c>
      <c r="T95" s="88" t="str">
        <f t="shared" si="45"/>
        <v/>
      </c>
      <c r="U95" s="83"/>
      <c r="V95" s="84" t="str">
        <f t="shared" si="59"/>
        <v/>
      </c>
      <c r="W95" s="85" t="str">
        <f t="shared" si="46"/>
        <v/>
      </c>
      <c r="X95" s="76" t="str">
        <f t="shared" si="56"/>
        <v/>
      </c>
      <c r="Y95" s="86"/>
      <c r="Z95" s="76" t="str">
        <f t="shared" si="60"/>
        <v/>
      </c>
      <c r="AA95" s="87" t="str">
        <f t="shared" si="47"/>
        <v/>
      </c>
      <c r="AB95" s="87" t="str">
        <f t="shared" si="33"/>
        <v/>
      </c>
      <c r="AC95" s="109"/>
      <c r="AD95" s="110"/>
      <c r="AE95" s="111" t="str">
        <f t="shared" si="34"/>
        <v/>
      </c>
      <c r="AF95" s="112" t="str">
        <f t="shared" si="48"/>
        <v/>
      </c>
      <c r="AG95" s="46" t="str">
        <f t="shared" si="35"/>
        <v/>
      </c>
      <c r="AH95" s="67"/>
      <c r="AI95" s="68"/>
      <c r="AJ95" s="38" t="str">
        <f t="shared" si="57"/>
        <v/>
      </c>
      <c r="AK95" s="67"/>
      <c r="AL95" s="17" t="str">
        <f t="shared" si="49"/>
        <v/>
      </c>
      <c r="AM95" s="36" t="str">
        <f t="shared" si="58"/>
        <v/>
      </c>
      <c r="AN95" s="72"/>
      <c r="AO95" s="18" t="str">
        <f t="shared" si="50"/>
        <v/>
      </c>
      <c r="AP95" s="17" t="str">
        <f t="shared" si="36"/>
        <v/>
      </c>
      <c r="AQ95" s="49" t="str">
        <f t="shared" si="51"/>
        <v/>
      </c>
    </row>
    <row r="96" spans="1:43" x14ac:dyDescent="0.25">
      <c r="A96" s="52"/>
      <c r="B96" s="53"/>
      <c r="C96" s="51" t="str">
        <f t="shared" si="52"/>
        <v/>
      </c>
      <c r="D96" s="8" t="str">
        <f t="shared" si="55"/>
        <v/>
      </c>
      <c r="E96" s="57"/>
      <c r="F96" s="34" t="str">
        <f t="shared" si="37"/>
        <v/>
      </c>
      <c r="G96" s="59"/>
      <c r="H96" s="60"/>
      <c r="I96" s="26" t="str">
        <f t="shared" si="38"/>
        <v/>
      </c>
      <c r="J96" s="27" t="str">
        <f t="shared" si="53"/>
        <v/>
      </c>
      <c r="K96" s="12" t="str">
        <f t="shared" si="39"/>
        <v/>
      </c>
      <c r="L96" s="60"/>
      <c r="M96" s="20" t="str">
        <f t="shared" si="40"/>
        <v/>
      </c>
      <c r="N96" s="10" t="str">
        <f t="shared" si="41"/>
        <v/>
      </c>
      <c r="O96" s="22" t="str">
        <f t="shared" si="42"/>
        <v/>
      </c>
      <c r="P96" s="63"/>
      <c r="Q96" s="20" t="str">
        <f t="shared" si="43"/>
        <v/>
      </c>
      <c r="R96" s="14" t="str">
        <f t="shared" si="44"/>
        <v/>
      </c>
      <c r="S96" s="16" t="str">
        <f t="shared" si="54"/>
        <v/>
      </c>
      <c r="T96" s="88" t="str">
        <f t="shared" si="45"/>
        <v/>
      </c>
      <c r="U96" s="83"/>
      <c r="V96" s="84" t="str">
        <f t="shared" si="59"/>
        <v/>
      </c>
      <c r="W96" s="85" t="str">
        <f t="shared" si="46"/>
        <v/>
      </c>
      <c r="X96" s="76" t="str">
        <f t="shared" si="56"/>
        <v/>
      </c>
      <c r="Y96" s="86"/>
      <c r="Z96" s="76" t="str">
        <f t="shared" si="60"/>
        <v/>
      </c>
      <c r="AA96" s="87" t="str">
        <f t="shared" si="47"/>
        <v/>
      </c>
      <c r="AB96" s="87" t="str">
        <f t="shared" si="33"/>
        <v/>
      </c>
      <c r="AC96" s="109"/>
      <c r="AD96" s="110"/>
      <c r="AE96" s="111" t="str">
        <f t="shared" si="34"/>
        <v/>
      </c>
      <c r="AF96" s="112" t="str">
        <f t="shared" si="48"/>
        <v/>
      </c>
      <c r="AG96" s="46" t="str">
        <f t="shared" si="35"/>
        <v/>
      </c>
      <c r="AH96" s="67"/>
      <c r="AI96" s="68"/>
      <c r="AJ96" s="38" t="str">
        <f t="shared" si="57"/>
        <v/>
      </c>
      <c r="AK96" s="67"/>
      <c r="AL96" s="17" t="str">
        <f t="shared" si="49"/>
        <v/>
      </c>
      <c r="AM96" s="36" t="str">
        <f t="shared" si="58"/>
        <v/>
      </c>
      <c r="AN96" s="72"/>
      <c r="AO96" s="18" t="str">
        <f t="shared" si="50"/>
        <v/>
      </c>
      <c r="AP96" s="17" t="str">
        <f t="shared" si="36"/>
        <v/>
      </c>
      <c r="AQ96" s="49" t="str">
        <f t="shared" si="51"/>
        <v/>
      </c>
    </row>
    <row r="97" spans="1:43" x14ac:dyDescent="0.25">
      <c r="A97" s="52"/>
      <c r="B97" s="53"/>
      <c r="C97" s="51" t="str">
        <f t="shared" si="52"/>
        <v/>
      </c>
      <c r="D97" s="8" t="str">
        <f t="shared" si="55"/>
        <v/>
      </c>
      <c r="E97" s="57"/>
      <c r="F97" s="34" t="str">
        <f t="shared" si="37"/>
        <v/>
      </c>
      <c r="G97" s="59"/>
      <c r="H97" s="60"/>
      <c r="I97" s="26" t="str">
        <f t="shared" si="38"/>
        <v/>
      </c>
      <c r="J97" s="27" t="str">
        <f t="shared" si="53"/>
        <v/>
      </c>
      <c r="K97" s="12" t="str">
        <f t="shared" si="39"/>
        <v/>
      </c>
      <c r="L97" s="60"/>
      <c r="M97" s="20" t="str">
        <f t="shared" si="40"/>
        <v/>
      </c>
      <c r="N97" s="10" t="str">
        <f t="shared" si="41"/>
        <v/>
      </c>
      <c r="O97" s="22" t="str">
        <f t="shared" si="42"/>
        <v/>
      </c>
      <c r="P97" s="63"/>
      <c r="Q97" s="20" t="str">
        <f t="shared" si="43"/>
        <v/>
      </c>
      <c r="R97" s="14" t="str">
        <f t="shared" si="44"/>
        <v/>
      </c>
      <c r="S97" s="16" t="str">
        <f t="shared" si="54"/>
        <v/>
      </c>
      <c r="T97" s="88" t="str">
        <f t="shared" si="45"/>
        <v/>
      </c>
      <c r="U97" s="83"/>
      <c r="V97" s="84" t="str">
        <f t="shared" si="59"/>
        <v/>
      </c>
      <c r="W97" s="85" t="str">
        <f t="shared" si="46"/>
        <v/>
      </c>
      <c r="X97" s="76" t="str">
        <f t="shared" si="56"/>
        <v/>
      </c>
      <c r="Y97" s="86"/>
      <c r="Z97" s="76" t="str">
        <f t="shared" si="60"/>
        <v/>
      </c>
      <c r="AA97" s="87" t="str">
        <f t="shared" si="47"/>
        <v/>
      </c>
      <c r="AB97" s="87" t="str">
        <f t="shared" si="33"/>
        <v/>
      </c>
      <c r="AC97" s="109"/>
      <c r="AD97" s="110"/>
      <c r="AE97" s="111" t="str">
        <f t="shared" si="34"/>
        <v/>
      </c>
      <c r="AF97" s="112" t="str">
        <f t="shared" si="48"/>
        <v/>
      </c>
      <c r="AG97" s="46" t="str">
        <f t="shared" si="35"/>
        <v/>
      </c>
      <c r="AH97" s="67"/>
      <c r="AI97" s="68"/>
      <c r="AJ97" s="38" t="str">
        <f t="shared" si="57"/>
        <v/>
      </c>
      <c r="AK97" s="67"/>
      <c r="AL97" s="17" t="str">
        <f t="shared" si="49"/>
        <v/>
      </c>
      <c r="AM97" s="36" t="str">
        <f t="shared" si="58"/>
        <v/>
      </c>
      <c r="AN97" s="72"/>
      <c r="AO97" s="18" t="str">
        <f t="shared" si="50"/>
        <v/>
      </c>
      <c r="AP97" s="17" t="str">
        <f t="shared" si="36"/>
        <v/>
      </c>
      <c r="AQ97" s="49" t="str">
        <f t="shared" si="51"/>
        <v/>
      </c>
    </row>
    <row r="98" spans="1:43" x14ac:dyDescent="0.25">
      <c r="A98" s="52"/>
      <c r="B98" s="53"/>
      <c r="C98" s="51" t="str">
        <f t="shared" si="52"/>
        <v/>
      </c>
      <c r="D98" s="8" t="str">
        <f t="shared" si="55"/>
        <v/>
      </c>
      <c r="E98" s="57"/>
      <c r="F98" s="34" t="str">
        <f t="shared" si="37"/>
        <v/>
      </c>
      <c r="G98" s="59"/>
      <c r="H98" s="60"/>
      <c r="I98" s="26" t="str">
        <f t="shared" si="38"/>
        <v/>
      </c>
      <c r="J98" s="27" t="str">
        <f t="shared" si="53"/>
        <v/>
      </c>
      <c r="K98" s="12" t="str">
        <f t="shared" si="39"/>
        <v/>
      </c>
      <c r="L98" s="60"/>
      <c r="M98" s="20" t="str">
        <f t="shared" si="40"/>
        <v/>
      </c>
      <c r="N98" s="10" t="str">
        <f t="shared" si="41"/>
        <v/>
      </c>
      <c r="O98" s="22" t="str">
        <f t="shared" si="42"/>
        <v/>
      </c>
      <c r="P98" s="63"/>
      <c r="Q98" s="20" t="str">
        <f t="shared" si="43"/>
        <v/>
      </c>
      <c r="R98" s="14" t="str">
        <f t="shared" si="44"/>
        <v/>
      </c>
      <c r="S98" s="16" t="str">
        <f t="shared" si="54"/>
        <v/>
      </c>
      <c r="T98" s="88" t="str">
        <f t="shared" si="45"/>
        <v/>
      </c>
      <c r="U98" s="83"/>
      <c r="V98" s="84" t="str">
        <f t="shared" si="59"/>
        <v/>
      </c>
      <c r="W98" s="85" t="str">
        <f t="shared" si="46"/>
        <v/>
      </c>
      <c r="X98" s="76" t="str">
        <f t="shared" si="56"/>
        <v/>
      </c>
      <c r="Y98" s="86"/>
      <c r="Z98" s="76" t="str">
        <f t="shared" si="60"/>
        <v/>
      </c>
      <c r="AA98" s="87" t="str">
        <f t="shared" si="47"/>
        <v/>
      </c>
      <c r="AB98" s="87" t="str">
        <f t="shared" si="33"/>
        <v/>
      </c>
      <c r="AC98" s="109"/>
      <c r="AD98" s="110"/>
      <c r="AE98" s="111" t="str">
        <f t="shared" si="34"/>
        <v/>
      </c>
      <c r="AF98" s="112" t="str">
        <f t="shared" si="48"/>
        <v/>
      </c>
      <c r="AG98" s="46" t="str">
        <f t="shared" si="35"/>
        <v/>
      </c>
      <c r="AH98" s="67"/>
      <c r="AI98" s="68"/>
      <c r="AJ98" s="38" t="str">
        <f t="shared" si="57"/>
        <v/>
      </c>
      <c r="AK98" s="67"/>
      <c r="AL98" s="17" t="str">
        <f t="shared" si="49"/>
        <v/>
      </c>
      <c r="AM98" s="36" t="str">
        <f t="shared" si="58"/>
        <v/>
      </c>
      <c r="AN98" s="72"/>
      <c r="AO98" s="18" t="str">
        <f t="shared" si="50"/>
        <v/>
      </c>
      <c r="AP98" s="17" t="str">
        <f t="shared" si="36"/>
        <v/>
      </c>
      <c r="AQ98" s="49" t="str">
        <f t="shared" si="51"/>
        <v/>
      </c>
    </row>
    <row r="99" spans="1:43" x14ac:dyDescent="0.25">
      <c r="A99" s="52"/>
      <c r="B99" s="53"/>
      <c r="C99" s="51" t="str">
        <f t="shared" si="52"/>
        <v/>
      </c>
      <c r="D99" s="8" t="str">
        <f t="shared" si="55"/>
        <v/>
      </c>
      <c r="E99" s="57"/>
      <c r="F99" s="34" t="str">
        <f t="shared" si="37"/>
        <v/>
      </c>
      <c r="G99" s="59"/>
      <c r="H99" s="60"/>
      <c r="I99" s="26" t="str">
        <f t="shared" si="38"/>
        <v/>
      </c>
      <c r="J99" s="27" t="str">
        <f t="shared" si="53"/>
        <v/>
      </c>
      <c r="K99" s="12" t="str">
        <f t="shared" si="39"/>
        <v/>
      </c>
      <c r="L99" s="60"/>
      <c r="M99" s="20" t="str">
        <f t="shared" si="40"/>
        <v/>
      </c>
      <c r="N99" s="10" t="str">
        <f t="shared" si="41"/>
        <v/>
      </c>
      <c r="O99" s="22" t="str">
        <f t="shared" si="42"/>
        <v/>
      </c>
      <c r="P99" s="63"/>
      <c r="Q99" s="20" t="str">
        <f t="shared" si="43"/>
        <v/>
      </c>
      <c r="R99" s="14" t="str">
        <f t="shared" si="44"/>
        <v/>
      </c>
      <c r="S99" s="16" t="str">
        <f t="shared" si="54"/>
        <v/>
      </c>
      <c r="T99" s="88" t="str">
        <f t="shared" si="45"/>
        <v/>
      </c>
      <c r="U99" s="83"/>
      <c r="V99" s="84" t="str">
        <f t="shared" si="59"/>
        <v/>
      </c>
      <c r="W99" s="85" t="str">
        <f t="shared" si="46"/>
        <v/>
      </c>
      <c r="X99" s="76" t="str">
        <f t="shared" si="56"/>
        <v/>
      </c>
      <c r="Y99" s="86"/>
      <c r="Z99" s="76" t="str">
        <f t="shared" si="60"/>
        <v/>
      </c>
      <c r="AA99" s="87" t="str">
        <f t="shared" si="47"/>
        <v/>
      </c>
      <c r="AB99" s="87" t="str">
        <f t="shared" si="33"/>
        <v/>
      </c>
      <c r="AC99" s="109"/>
      <c r="AD99" s="110"/>
      <c r="AE99" s="111" t="str">
        <f t="shared" si="34"/>
        <v/>
      </c>
      <c r="AF99" s="112" t="str">
        <f t="shared" si="48"/>
        <v/>
      </c>
      <c r="AG99" s="46" t="str">
        <f t="shared" si="35"/>
        <v/>
      </c>
      <c r="AH99" s="67"/>
      <c r="AI99" s="68"/>
      <c r="AJ99" s="38" t="str">
        <f t="shared" si="57"/>
        <v/>
      </c>
      <c r="AK99" s="67"/>
      <c r="AL99" s="17" t="str">
        <f t="shared" si="49"/>
        <v/>
      </c>
      <c r="AM99" s="36" t="str">
        <f t="shared" si="58"/>
        <v/>
      </c>
      <c r="AN99" s="72"/>
      <c r="AO99" s="18" t="str">
        <f t="shared" si="50"/>
        <v/>
      </c>
      <c r="AP99" s="17" t="str">
        <f t="shared" si="36"/>
        <v/>
      </c>
      <c r="AQ99" s="49" t="str">
        <f t="shared" si="51"/>
        <v/>
      </c>
    </row>
    <row r="100" spans="1:43" x14ac:dyDescent="0.25">
      <c r="A100" s="55"/>
      <c r="B100" s="56"/>
      <c r="C100" s="129" t="str">
        <f t="shared" si="52"/>
        <v/>
      </c>
      <c r="D100" s="9" t="str">
        <f t="shared" si="55"/>
        <v/>
      </c>
      <c r="E100" s="58"/>
      <c r="F100" s="35" t="str">
        <f t="shared" si="37"/>
        <v/>
      </c>
      <c r="G100" s="61"/>
      <c r="H100" s="62"/>
      <c r="I100" s="29" t="str">
        <f t="shared" si="38"/>
        <v/>
      </c>
      <c r="J100" s="28" t="str">
        <f t="shared" si="53"/>
        <v/>
      </c>
      <c r="K100" s="13" t="str">
        <f t="shared" si="39"/>
        <v/>
      </c>
      <c r="L100" s="62"/>
      <c r="M100" s="30" t="str">
        <f t="shared" si="40"/>
        <v/>
      </c>
      <c r="N100" s="11" t="str">
        <f t="shared" si="41"/>
        <v/>
      </c>
      <c r="O100" s="23" t="str">
        <f t="shared" si="42"/>
        <v/>
      </c>
      <c r="P100" s="64"/>
      <c r="Q100" s="30" t="str">
        <f t="shared" si="43"/>
        <v/>
      </c>
      <c r="R100" s="32" t="str">
        <f t="shared" si="44"/>
        <v/>
      </c>
      <c r="S100" s="33" t="str">
        <f t="shared" si="54"/>
        <v/>
      </c>
      <c r="T100" s="89" t="str">
        <f t="shared" si="45"/>
        <v/>
      </c>
      <c r="U100" s="90"/>
      <c r="V100" s="91" t="str">
        <f t="shared" si="59"/>
        <v/>
      </c>
      <c r="W100" s="92" t="str">
        <f t="shared" si="46"/>
        <v/>
      </c>
      <c r="X100" s="93" t="str">
        <f t="shared" si="56"/>
        <v/>
      </c>
      <c r="Y100" s="94"/>
      <c r="Z100" s="93" t="str">
        <f t="shared" si="60"/>
        <v/>
      </c>
      <c r="AA100" s="95" t="str">
        <f t="shared" si="47"/>
        <v/>
      </c>
      <c r="AB100" s="95" t="str">
        <f t="shared" si="33"/>
        <v/>
      </c>
      <c r="AC100" s="118"/>
      <c r="AD100" s="119"/>
      <c r="AE100" s="120" t="str">
        <f t="shared" si="34"/>
        <v/>
      </c>
      <c r="AF100" s="121" t="str">
        <f t="shared" si="48"/>
        <v/>
      </c>
      <c r="AG100" s="47" t="str">
        <f t="shared" si="35"/>
        <v/>
      </c>
      <c r="AH100" s="69"/>
      <c r="AI100" s="70"/>
      <c r="AJ100" s="40" t="str">
        <f t="shared" si="57"/>
        <v/>
      </c>
      <c r="AK100" s="69"/>
      <c r="AL100" s="41" t="str">
        <f t="shared" si="49"/>
        <v/>
      </c>
      <c r="AM100" s="42" t="str">
        <f t="shared" si="58"/>
        <v/>
      </c>
      <c r="AN100" s="73"/>
      <c r="AO100" s="43" t="str">
        <f t="shared" si="50"/>
        <v/>
      </c>
      <c r="AP100" s="41" t="str">
        <f t="shared" si="36"/>
        <v/>
      </c>
      <c r="AQ100" s="50" t="str">
        <f t="shared" si="51"/>
        <v/>
      </c>
    </row>
  </sheetData>
  <sheetProtection algorithmName="SHA-512" hashValue="5hX4BS1u3RVrS7mWBRpHwYjWum/rSV1AQrFxOedhrtTZ3f4BTfK1bPE23mor1dgAnAtvyDMMNOLnUTyzR69zaQ==" saltValue="CUhiBsW+fJ0zDADNRNscmg==" spinCount="100000" sheet="1" objects="1" scenarios="1"/>
  <mergeCells count="49">
    <mergeCell ref="AQ5:AQ6"/>
    <mergeCell ref="AE5:AE6"/>
    <mergeCell ref="AF5:AF6"/>
    <mergeCell ref="AG5:AG6"/>
    <mergeCell ref="AH5:AI5"/>
    <mergeCell ref="AJ5:AJ6"/>
    <mergeCell ref="AK5:AK6"/>
    <mergeCell ref="AL5:AL6"/>
    <mergeCell ref="AM5:AM6"/>
    <mergeCell ref="AN5:AN6"/>
    <mergeCell ref="AO5:AO6"/>
    <mergeCell ref="AP5:AP6"/>
    <mergeCell ref="AD5:AD6"/>
    <mergeCell ref="S5:S6"/>
    <mergeCell ref="T5:T6"/>
    <mergeCell ref="U5:U6"/>
    <mergeCell ref="V5:V6"/>
    <mergeCell ref="W5:W6"/>
    <mergeCell ref="X5:X6"/>
    <mergeCell ref="Y5:Y6"/>
    <mergeCell ref="AA5:AA6"/>
    <mergeCell ref="AB5:AB6"/>
    <mergeCell ref="AC5:AC6"/>
    <mergeCell ref="D4:F4"/>
    <mergeCell ref="G4:S4"/>
    <mergeCell ref="T4:AB4"/>
    <mergeCell ref="AC4:AF4"/>
    <mergeCell ref="R5:R6"/>
    <mergeCell ref="F5:F6"/>
    <mergeCell ref="G5:H5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A5:A6"/>
    <mergeCell ref="B5:B6"/>
    <mergeCell ref="C5:C6"/>
    <mergeCell ref="D5:D6"/>
    <mergeCell ref="E5:E6"/>
    <mergeCell ref="A1:F1"/>
    <mergeCell ref="A2:C2"/>
    <mergeCell ref="D2:F2"/>
    <mergeCell ref="A3:C3"/>
    <mergeCell ref="D3:F3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03665-7E8C-43FE-9914-C31EA9775315}">
  <sheetPr>
    <pageSetUpPr fitToPage="1"/>
  </sheetPr>
  <dimension ref="A1:Q63"/>
  <sheetViews>
    <sheetView tabSelected="1" zoomScale="70" zoomScaleNormal="70" workbookViewId="0">
      <selection activeCell="T6" sqref="T6"/>
    </sheetView>
  </sheetViews>
  <sheetFormatPr defaultRowHeight="15" x14ac:dyDescent="0.25"/>
  <cols>
    <col min="1" max="1" width="12.140625" bestFit="1" customWidth="1"/>
    <col min="2" max="2" width="11.140625" customWidth="1"/>
    <col min="3" max="3" width="10.7109375" customWidth="1"/>
    <col min="4" max="4" width="10.28515625" customWidth="1"/>
    <col min="5" max="5" width="2.42578125" customWidth="1"/>
    <col min="6" max="6" width="12.28515625" customWidth="1"/>
    <col min="7" max="7" width="10.7109375" customWidth="1"/>
    <col min="8" max="8" width="13.42578125" customWidth="1"/>
    <col min="9" max="9" width="3.7109375" customWidth="1"/>
    <col min="10" max="11" width="14.85546875" customWidth="1"/>
    <col min="12" max="12" width="2.5703125" customWidth="1"/>
    <col min="13" max="13" width="13.85546875" customWidth="1"/>
    <col min="17" max="17" width="9.140625" customWidth="1"/>
  </cols>
  <sheetData>
    <row r="1" spans="1:14" ht="37.5" customHeight="1" x14ac:dyDescent="0.25">
      <c r="A1" s="343" t="s">
        <v>75</v>
      </c>
      <c r="B1" s="343"/>
      <c r="C1" s="343"/>
      <c r="D1" s="343"/>
    </row>
    <row r="2" spans="1:14" ht="18.75" x14ac:dyDescent="0.3">
      <c r="A2" s="327" t="s">
        <v>73</v>
      </c>
      <c r="B2" s="327"/>
      <c r="C2" s="327"/>
      <c r="D2" s="327"/>
      <c r="F2" s="328" t="s">
        <v>72</v>
      </c>
      <c r="G2" s="328"/>
      <c r="H2" s="328"/>
      <c r="J2" s="329" t="s">
        <v>71</v>
      </c>
      <c r="K2" s="329"/>
      <c r="L2" s="171"/>
    </row>
    <row r="3" spans="1:14" ht="45" x14ac:dyDescent="0.25">
      <c r="A3" s="170" t="s">
        <v>70</v>
      </c>
      <c r="B3" s="181" t="s">
        <v>69</v>
      </c>
      <c r="C3" s="170" t="s">
        <v>68</v>
      </c>
      <c r="D3" s="170" t="s">
        <v>78</v>
      </c>
      <c r="F3" s="180" t="s">
        <v>21</v>
      </c>
      <c r="G3" s="180" t="s">
        <v>67</v>
      </c>
      <c r="H3" s="180" t="s">
        <v>59</v>
      </c>
      <c r="J3" s="179" t="s">
        <v>52</v>
      </c>
      <c r="K3" s="179" t="s">
        <v>49</v>
      </c>
      <c r="L3" s="166"/>
      <c r="M3" s="156" t="s">
        <v>66</v>
      </c>
    </row>
    <row r="4" spans="1:14" x14ac:dyDescent="0.25">
      <c r="A4" s="178">
        <v>4</v>
      </c>
      <c r="B4" s="176">
        <f>60/A4</f>
        <v>15</v>
      </c>
      <c r="C4" s="177">
        <v>2.5</v>
      </c>
      <c r="D4" s="164">
        <v>2.5</v>
      </c>
      <c r="F4" s="175">
        <f>+C4</f>
        <v>2.5</v>
      </c>
      <c r="G4" s="174">
        <f>+F4*60</f>
        <v>150</v>
      </c>
      <c r="H4" s="174">
        <f>+G4*24</f>
        <v>3600</v>
      </c>
      <c r="J4" s="173">
        <f>60/A4</f>
        <v>15</v>
      </c>
      <c r="K4" s="173">
        <f>+J4*60</f>
        <v>900</v>
      </c>
      <c r="M4">
        <f>60*24</f>
        <v>1440</v>
      </c>
    </row>
    <row r="5" spans="1:14" x14ac:dyDescent="0.25">
      <c r="A5" s="172"/>
      <c r="C5" s="155"/>
      <c r="F5" s="155"/>
    </row>
    <row r="6" spans="1:14" x14ac:dyDescent="0.25">
      <c r="A6" s="156"/>
      <c r="B6" s="330" t="s">
        <v>65</v>
      </c>
      <c r="C6" s="330"/>
      <c r="D6" s="330"/>
      <c r="F6" s="331" t="s">
        <v>64</v>
      </c>
      <c r="G6" s="331"/>
      <c r="H6" s="331"/>
      <c r="J6" s="332" t="s">
        <v>63</v>
      </c>
      <c r="K6" s="332"/>
      <c r="L6" s="171"/>
      <c r="M6" s="322" t="s">
        <v>62</v>
      </c>
      <c r="N6" s="322"/>
    </row>
    <row r="7" spans="1:14" ht="30" x14ac:dyDescent="0.25">
      <c r="A7" s="170" t="s">
        <v>61</v>
      </c>
      <c r="B7" s="169" t="s">
        <v>59</v>
      </c>
      <c r="C7" s="169" t="s">
        <v>60</v>
      </c>
      <c r="D7" s="169" t="s">
        <v>59</v>
      </c>
      <c r="F7" s="168" t="s">
        <v>20</v>
      </c>
      <c r="G7" s="168" t="s">
        <v>58</v>
      </c>
      <c r="H7" s="168" t="s">
        <v>57</v>
      </c>
      <c r="J7" s="167" t="s">
        <v>52</v>
      </c>
      <c r="K7" s="167" t="s">
        <v>49</v>
      </c>
      <c r="L7" s="166"/>
      <c r="M7" s="165" t="s">
        <v>52</v>
      </c>
      <c r="N7" s="165" t="s">
        <v>49</v>
      </c>
    </row>
    <row r="8" spans="1:14" ht="16.5" thickBot="1" x14ac:dyDescent="0.3">
      <c r="A8" s="164"/>
      <c r="B8" s="159">
        <f>+A8*$D$4</f>
        <v>0</v>
      </c>
      <c r="C8" s="159">
        <f>+B8/24</f>
        <v>0</v>
      </c>
      <c r="D8" s="159">
        <f>+C8*24</f>
        <v>0</v>
      </c>
      <c r="F8" s="163">
        <f>+(+D8/H4)*(60*24)</f>
        <v>0</v>
      </c>
      <c r="G8" s="163">
        <f>+F8/24</f>
        <v>0</v>
      </c>
      <c r="H8" s="163">
        <f>+G8*60</f>
        <v>0</v>
      </c>
      <c r="J8" s="162">
        <f>+G8/A4</f>
        <v>0</v>
      </c>
      <c r="K8" s="162">
        <f>+J8*60</f>
        <v>0</v>
      </c>
      <c r="L8" s="158"/>
      <c r="M8" s="161">
        <f>+B4-J8</f>
        <v>15</v>
      </c>
      <c r="N8" s="160">
        <f>+M8*60</f>
        <v>900</v>
      </c>
    </row>
    <row r="9" spans="1:14" ht="15.75" x14ac:dyDescent="0.25">
      <c r="C9" s="149"/>
      <c r="F9" s="155"/>
      <c r="G9" s="155"/>
      <c r="H9" s="333" t="s">
        <v>87</v>
      </c>
      <c r="I9" s="334"/>
      <c r="J9" s="216"/>
      <c r="K9" s="211">
        <f>+J9*60</f>
        <v>0</v>
      </c>
      <c r="L9" s="210"/>
      <c r="M9" s="216"/>
      <c r="N9" s="212">
        <f>+M9*60</f>
        <v>0</v>
      </c>
    </row>
    <row r="10" spans="1:14" ht="15.75" x14ac:dyDescent="0.25">
      <c r="F10" s="155"/>
      <c r="G10" s="155"/>
      <c r="H10" s="335"/>
      <c r="I10" s="336"/>
      <c r="J10" s="158"/>
      <c r="K10" s="158" t="e">
        <f>+J9*(60/(J9+M9))*C4*24</f>
        <v>#DIV/0!</v>
      </c>
      <c r="L10" s="158" t="s">
        <v>85</v>
      </c>
      <c r="M10" s="158"/>
      <c r="N10" s="213"/>
    </row>
    <row r="11" spans="1:14" ht="16.5" thickBot="1" x14ac:dyDescent="0.3">
      <c r="F11" s="155"/>
      <c r="G11" s="155"/>
      <c r="H11" s="337"/>
      <c r="I11" s="338"/>
      <c r="J11" s="214"/>
      <c r="K11" s="214" t="e">
        <f>+K10/D4</f>
        <v>#DIV/0!</v>
      </c>
      <c r="L11" s="214" t="s">
        <v>86</v>
      </c>
      <c r="M11" s="214"/>
      <c r="N11" s="215"/>
    </row>
    <row r="12" spans="1:14" ht="30.75" customHeight="1" x14ac:dyDescent="0.25">
      <c r="A12" s="344" t="s">
        <v>84</v>
      </c>
      <c r="B12" s="344"/>
      <c r="C12" s="344"/>
      <c r="D12" s="344"/>
      <c r="E12" s="344"/>
      <c r="F12" s="344"/>
      <c r="G12" s="344"/>
      <c r="H12" s="155"/>
      <c r="J12" s="158"/>
      <c r="K12" s="158"/>
      <c r="L12" s="158"/>
      <c r="M12" s="158"/>
      <c r="N12" s="157"/>
    </row>
    <row r="13" spans="1:14" ht="30" customHeight="1" thickBot="1" x14ac:dyDescent="0.4">
      <c r="F13" s="323" t="str">
        <f>IF($J$4&gt;$J$8,"","!!!Exceeds Limit!!!")</f>
        <v/>
      </c>
      <c r="G13" s="324"/>
      <c r="J13" t="s">
        <v>29</v>
      </c>
    </row>
    <row r="14" spans="1:14" ht="30" customHeight="1" x14ac:dyDescent="0.25">
      <c r="A14" s="349" t="s">
        <v>76</v>
      </c>
      <c r="B14" s="351" t="s">
        <v>77</v>
      </c>
      <c r="C14" s="345" t="s">
        <v>83</v>
      </c>
      <c r="D14" s="346"/>
      <c r="F14" s="325" t="str">
        <f>IF($J$4&gt;$J$8,"Within Limits","")</f>
        <v>Within Limits</v>
      </c>
      <c r="G14" s="326"/>
    </row>
    <row r="15" spans="1:14" ht="15.75" customHeight="1" thickBot="1" x14ac:dyDescent="0.3">
      <c r="A15" s="350"/>
      <c r="B15" s="352"/>
      <c r="C15" s="201" t="s">
        <v>56</v>
      </c>
      <c r="D15" s="202" t="s">
        <v>55</v>
      </c>
      <c r="F15" s="347" t="s">
        <v>54</v>
      </c>
      <c r="G15" s="347" t="s">
        <v>53</v>
      </c>
      <c r="H15" s="156"/>
    </row>
    <row r="16" spans="1:14" ht="16.5" customHeight="1" x14ac:dyDescent="0.25">
      <c r="A16" s="353" t="s">
        <v>79</v>
      </c>
      <c r="B16" s="354"/>
      <c r="C16" s="197"/>
      <c r="D16" s="198"/>
      <c r="F16" s="348"/>
      <c r="G16" s="348"/>
      <c r="H16" s="156"/>
      <c r="J16" s="184"/>
      <c r="K16" s="184"/>
      <c r="L16" s="184"/>
      <c r="M16" s="184"/>
    </row>
    <row r="17" spans="1:17" ht="15" customHeight="1" x14ac:dyDescent="0.25">
      <c r="A17" s="196">
        <v>1</v>
      </c>
      <c r="B17">
        <v>1</v>
      </c>
      <c r="C17" s="186" t="str">
        <f>IF(AND($K$8&lt;=2,$K$8&gt;1),"ON","")</f>
        <v/>
      </c>
      <c r="D17" s="195" t="str">
        <f>IF(AND($G$63&lt;2,$G$63&gt;=1),"OFF","")</f>
        <v/>
      </c>
      <c r="F17" s="149">
        <f>+(+$B$17*$A$4*$C$4*24)/60</f>
        <v>4</v>
      </c>
      <c r="G17" s="150" t="str">
        <f>IF(AND($K$8&lt;=2,$K$8&gt;1),(($B$4*60)-B17),"")</f>
        <v/>
      </c>
      <c r="J17" s="184"/>
      <c r="K17" s="184"/>
      <c r="L17" s="184"/>
      <c r="M17" s="184"/>
      <c r="Q17" s="155"/>
    </row>
    <row r="18" spans="1:17" ht="15" customHeight="1" x14ac:dyDescent="0.25">
      <c r="A18" s="187">
        <v>2</v>
      </c>
      <c r="B18">
        <v>2</v>
      </c>
      <c r="C18" s="151" t="str">
        <f>IF(AND($K$8&lt;=3,$K$8&gt;2),"ON","")</f>
        <v/>
      </c>
      <c r="D18" s="188" t="str">
        <f>IF(AND($G$63&lt;3,$G$63&gt;=2),"OFF","")</f>
        <v/>
      </c>
      <c r="F18" s="149">
        <f>+(+$B$18*$A$4*$C$4*24)/60</f>
        <v>8</v>
      </c>
      <c r="G18" s="150" t="str">
        <f>IF(AND($K$8&lt;=3,$K$8&gt;2),(($B$4*60)-B18),"")</f>
        <v/>
      </c>
      <c r="J18" s="184"/>
      <c r="K18" s="184"/>
      <c r="L18" s="184"/>
      <c r="M18" s="184"/>
    </row>
    <row r="19" spans="1:17" ht="15" customHeight="1" x14ac:dyDescent="0.25">
      <c r="A19" s="187">
        <v>3</v>
      </c>
      <c r="B19">
        <v>3</v>
      </c>
      <c r="C19" s="151" t="str">
        <f>IF(AND($K$8&lt;=4,$K$8&gt;3),"ON","")</f>
        <v/>
      </c>
      <c r="D19" s="188" t="str">
        <f>IF(AND($G$63&lt;4,$G$63&gt;=3),"OFF","")</f>
        <v/>
      </c>
      <c r="F19" s="149">
        <f>+(+$B$19*$A$4*$C$4*24)/60</f>
        <v>12</v>
      </c>
      <c r="G19" s="150" t="str">
        <f>IF(AND($K$8&lt;=4,$K$8&gt;3),(($B$4*60)-14),"")</f>
        <v/>
      </c>
      <c r="J19" s="184"/>
      <c r="K19" s="184"/>
      <c r="L19" s="184"/>
      <c r="M19" s="184"/>
    </row>
    <row r="20" spans="1:17" ht="15" customHeight="1" x14ac:dyDescent="0.25">
      <c r="A20" s="187">
        <v>4</v>
      </c>
      <c r="B20">
        <v>4</v>
      </c>
      <c r="C20" s="151" t="str">
        <f>IF(AND($K$8&lt;=5,$K$8&gt;4),"ON","")</f>
        <v/>
      </c>
      <c r="D20" s="188" t="str">
        <f>IF(AND($G$63&lt;5,$G$63&gt;=4),"OFF","")</f>
        <v/>
      </c>
      <c r="F20" s="149">
        <f>+(+$B$20*$A$4*$C$4*24)/60</f>
        <v>16</v>
      </c>
      <c r="G20" s="150" t="str">
        <f>IF(AND($K$8&lt;=5,$K$8&gt;4),(($B$4*60)-B20),"")</f>
        <v/>
      </c>
      <c r="J20" s="184"/>
      <c r="K20" s="184"/>
      <c r="L20" s="184"/>
      <c r="M20" s="184"/>
    </row>
    <row r="21" spans="1:17" ht="15" customHeight="1" x14ac:dyDescent="0.25">
      <c r="A21" s="187">
        <v>5</v>
      </c>
      <c r="B21">
        <v>5</v>
      </c>
      <c r="C21" s="151" t="str">
        <f>IF(AND($K$8&lt;=6,$K$8&gt;5),"ON","")</f>
        <v/>
      </c>
      <c r="D21" s="188" t="str">
        <f>IF(AND($G$63&lt;6,$G$63&gt;=5),"OFF","")</f>
        <v/>
      </c>
      <c r="F21" s="149">
        <f>+(+$B$21*$A$4*$C$4*24)/60</f>
        <v>20</v>
      </c>
      <c r="G21" s="150" t="str">
        <f>IF(AND($K$8&lt;=6,$K$8&gt;5),(($B$4*60)-B21),"")</f>
        <v/>
      </c>
      <c r="J21" s="184"/>
      <c r="K21" s="184"/>
      <c r="L21" s="184"/>
      <c r="M21" s="184"/>
    </row>
    <row r="22" spans="1:17" ht="15" customHeight="1" x14ac:dyDescent="0.25">
      <c r="A22" s="187">
        <v>6</v>
      </c>
      <c r="B22">
        <v>6</v>
      </c>
      <c r="C22" s="151" t="str">
        <f>IF(AND($K$8&lt;=7,$K$8&gt;6),"ON","")</f>
        <v/>
      </c>
      <c r="D22" s="188" t="str">
        <f>IF(AND($G$63&lt;7,$G$63&gt;=6),"OFF","")</f>
        <v/>
      </c>
      <c r="F22" s="149">
        <f>+(+$B$22*$A$4*$C$4*24)/60</f>
        <v>24</v>
      </c>
      <c r="G22" s="150" t="str">
        <f>IF(AND($K$8&lt;=7,$K$8&gt;6),(($B$4*60)-B22),"")</f>
        <v/>
      </c>
      <c r="J22" s="184"/>
      <c r="K22" s="184"/>
      <c r="L22" s="184"/>
      <c r="M22" s="184"/>
    </row>
    <row r="23" spans="1:17" ht="15" customHeight="1" x14ac:dyDescent="0.25">
      <c r="A23" s="187">
        <v>7</v>
      </c>
      <c r="B23">
        <v>7</v>
      </c>
      <c r="C23" s="151" t="str">
        <f>IF(AND($K$8&lt;=8,$K$8&gt;7),"ON","")</f>
        <v/>
      </c>
      <c r="D23" s="188" t="str">
        <f>IF(AND($G$63&lt;8,$G$63&gt;=7),"OFF","")</f>
        <v/>
      </c>
      <c r="F23" s="149">
        <f>+(+$B$23*$A$4*$C$4*24)/60</f>
        <v>28</v>
      </c>
      <c r="G23" s="150" t="str">
        <f>IF(AND($K$8&lt;=8,$K$8&gt;7),(($B$4*60)-B23),"")</f>
        <v/>
      </c>
      <c r="J23" s="184"/>
      <c r="K23" s="184"/>
      <c r="L23" s="184"/>
      <c r="M23" s="184"/>
    </row>
    <row r="24" spans="1:17" ht="15" customHeight="1" x14ac:dyDescent="0.25">
      <c r="A24" s="187">
        <v>8</v>
      </c>
      <c r="B24">
        <v>8</v>
      </c>
      <c r="C24" s="151" t="str">
        <f>IF(AND($K$8&lt;=9,$K$8&gt;8),"ON","")</f>
        <v/>
      </c>
      <c r="D24" s="188" t="str">
        <f>IF(AND($G$63&lt;9,$G$63&gt;=8),"OFF","")</f>
        <v/>
      </c>
      <c r="F24" s="149">
        <f>+(+$B$24*$A$4*$C$4*24)/60</f>
        <v>32</v>
      </c>
      <c r="G24" s="150" t="str">
        <f>IF(AND($K$8&lt;=9,$K$8&gt;8),(($B$4*60)-B24),"")</f>
        <v/>
      </c>
      <c r="J24" s="184"/>
      <c r="K24" s="184"/>
      <c r="L24" s="184"/>
      <c r="M24" s="184"/>
    </row>
    <row r="25" spans="1:17" ht="15" customHeight="1" x14ac:dyDescent="0.25">
      <c r="A25" s="187">
        <v>9</v>
      </c>
      <c r="B25">
        <v>9</v>
      </c>
      <c r="C25" s="151" t="str">
        <f>IF(AND($K$8&lt;=10,$K$8&gt;9),"ON","")</f>
        <v/>
      </c>
      <c r="D25" s="188" t="str">
        <f>IF(AND($G$63&lt;10,$G$63&gt;=9),"OFF","")</f>
        <v/>
      </c>
      <c r="F25" s="149">
        <f>+(+$B$25*$A$4*$C$4*24)/60</f>
        <v>36</v>
      </c>
      <c r="G25" s="150" t="str">
        <f>IF(AND($K$8&lt;=10,$K$8&gt;9),(($B$4*60)-B25),"")</f>
        <v/>
      </c>
      <c r="J25" s="184"/>
      <c r="K25" s="184"/>
      <c r="L25" s="184"/>
      <c r="M25" s="184"/>
    </row>
    <row r="26" spans="1:17" ht="15" customHeight="1" thickBot="1" x14ac:dyDescent="0.3">
      <c r="A26" s="189">
        <v>10</v>
      </c>
      <c r="B26" s="190">
        <v>10</v>
      </c>
      <c r="C26" s="191" t="str">
        <f>IF(AND($K$8&lt;=12,$K$8&gt;10),"ON","")</f>
        <v/>
      </c>
      <c r="D26" s="192" t="str">
        <f>IF(AND($G$63&lt;12,$G$63&gt;=10),"OFF","")</f>
        <v/>
      </c>
      <c r="F26" s="149">
        <f>+(+$B$26*$A$4*$C$4*24)/60</f>
        <v>40</v>
      </c>
      <c r="G26" s="150" t="str">
        <f>IF(AND($K$8&lt;=12,$K$8&gt;10),(($B$4*60)-B26),"")</f>
        <v/>
      </c>
      <c r="J26" s="184"/>
      <c r="K26" s="184"/>
      <c r="L26" s="184"/>
      <c r="M26" s="184"/>
    </row>
    <row r="27" spans="1:17" ht="15" customHeight="1" thickBot="1" x14ac:dyDescent="0.3">
      <c r="C27" s="150"/>
      <c r="D27" s="150"/>
      <c r="F27" s="149"/>
      <c r="G27" s="150"/>
      <c r="J27" s="184"/>
      <c r="K27" s="184"/>
      <c r="L27" s="184"/>
      <c r="M27" s="184"/>
    </row>
    <row r="28" spans="1:17" ht="15" customHeight="1" x14ac:dyDescent="0.25">
      <c r="A28" s="339" t="s">
        <v>80</v>
      </c>
      <c r="B28" s="340"/>
      <c r="C28" s="200"/>
      <c r="D28" s="199"/>
      <c r="F28" s="149"/>
      <c r="G28" s="150"/>
      <c r="J28" s="184"/>
      <c r="K28" s="184"/>
      <c r="L28" s="184"/>
      <c r="M28" s="184"/>
    </row>
    <row r="29" spans="1:17" ht="15" customHeight="1" x14ac:dyDescent="0.25">
      <c r="A29" s="196">
        <v>1</v>
      </c>
      <c r="B29">
        <f t="shared" ref="B29:B38" si="0">+A29*60</f>
        <v>60</v>
      </c>
      <c r="C29" s="186" t="str">
        <f>IF(AND($K$8&lt;=120,$K$8&gt;60),"ON","")</f>
        <v/>
      </c>
      <c r="D29" s="195" t="str">
        <f>IF(AND($G$63&lt;120,$G$63&gt;=60),"OFF","")</f>
        <v/>
      </c>
      <c r="F29" s="149">
        <f>+(+$B$29*$A$4*$C$4*24)/60</f>
        <v>240</v>
      </c>
      <c r="G29" s="154" t="str">
        <f>IF(AND($K$8&lt;=120,$K$8&gt;60),(($B$4*60)-B29),"")</f>
        <v/>
      </c>
      <c r="J29" s="184"/>
      <c r="K29" s="184"/>
      <c r="L29" s="184"/>
      <c r="M29" s="184"/>
    </row>
    <row r="30" spans="1:17" ht="15" customHeight="1" x14ac:dyDescent="0.25">
      <c r="A30" s="187">
        <v>2</v>
      </c>
      <c r="B30">
        <f t="shared" si="0"/>
        <v>120</v>
      </c>
      <c r="C30" s="151" t="str">
        <f>IF(AND($K$8&lt;=180,$K$8&gt;120),"ON","")</f>
        <v/>
      </c>
      <c r="D30" s="188" t="str">
        <f>IF(AND($G$63&lt;180,$G$63&gt;=120),"OFF","")</f>
        <v/>
      </c>
      <c r="F30" s="149">
        <f>+(+$B$30*$A$4*$C$4*24)/60</f>
        <v>480</v>
      </c>
      <c r="G30" s="150" t="str">
        <f>IF(AND($K$8&lt;=180,$K$8&gt;120),(($B$4*60)-B30),"")</f>
        <v/>
      </c>
      <c r="J30" s="184"/>
      <c r="K30" s="184"/>
      <c r="L30" s="184"/>
      <c r="M30" s="184"/>
    </row>
    <row r="31" spans="1:17" x14ac:dyDescent="0.25">
      <c r="A31" s="187">
        <v>3</v>
      </c>
      <c r="B31">
        <f t="shared" si="0"/>
        <v>180</v>
      </c>
      <c r="C31" s="151" t="str">
        <f>IF(AND($K$8&lt;=240,$K$8&gt;180),"ON","")</f>
        <v/>
      </c>
      <c r="D31" s="188" t="str">
        <f>IF(AND($G$63&lt;240,$G$63&gt;=180),"OFF","")</f>
        <v/>
      </c>
      <c r="F31" s="149">
        <f>+(+$B$31*$A$4*$C$4*24)/60</f>
        <v>720</v>
      </c>
      <c r="G31" s="150" t="str">
        <f>IF(AND($K$8&lt;=240,$K$8&gt;180),(($B$4*60)-B31),"")</f>
        <v/>
      </c>
      <c r="J31" s="150"/>
      <c r="K31" s="149"/>
    </row>
    <row r="32" spans="1:17" x14ac:dyDescent="0.25">
      <c r="A32" s="187">
        <v>4</v>
      </c>
      <c r="B32">
        <f t="shared" si="0"/>
        <v>240</v>
      </c>
      <c r="C32" s="151" t="str">
        <f>IF(AND($K$8&lt;=300,$K$8&gt;240),"ON","")</f>
        <v/>
      </c>
      <c r="D32" s="188" t="str">
        <f>IF(AND($G$63&lt;300,$G$63&gt;=240),"OFF","")</f>
        <v/>
      </c>
      <c r="F32" s="149">
        <f>+(+$B$32*$A$4*$C$4*24)/60</f>
        <v>960</v>
      </c>
      <c r="G32" s="150" t="str">
        <f>IF(AND($K$8&lt;=300,$K$8&gt;240),(($B$4*60)-B32),"")</f>
        <v/>
      </c>
      <c r="J32" s="150"/>
      <c r="K32" s="153"/>
    </row>
    <row r="33" spans="1:11" x14ac:dyDescent="0.25">
      <c r="A33" s="187">
        <v>5</v>
      </c>
      <c r="B33">
        <f t="shared" si="0"/>
        <v>300</v>
      </c>
      <c r="C33" s="151" t="str">
        <f>IF(AND($K$8&lt;=360,$K$8&gt;300),"ON","")</f>
        <v/>
      </c>
      <c r="D33" s="188" t="str">
        <f>IF(AND($G$63&lt;360,$G$63&gt;=300),"OFF","")</f>
        <v/>
      </c>
      <c r="F33" s="149">
        <f>+(+$B$33*$A$4*$C$4*24)/60</f>
        <v>1200</v>
      </c>
      <c r="G33" s="150" t="str">
        <f>IF(AND($K$8&lt;=360,$K$8&gt;300),(($B$4*60)-B33),"")</f>
        <v/>
      </c>
      <c r="J33" s="150"/>
      <c r="K33" s="149"/>
    </row>
    <row r="34" spans="1:11" x14ac:dyDescent="0.25">
      <c r="A34" s="187">
        <v>6</v>
      </c>
      <c r="B34">
        <f t="shared" si="0"/>
        <v>360</v>
      </c>
      <c r="C34" s="151" t="str">
        <f>IF(AND($K$8&lt;=420,$K$8&gt;360),"ON","")</f>
        <v/>
      </c>
      <c r="D34" s="188" t="str">
        <f>IF(AND($G$63&lt;420,$G$63&gt;=360),"OFF","")</f>
        <v/>
      </c>
      <c r="F34" s="149">
        <f>+(+$B$34*$A$4*$C$4*24)/60</f>
        <v>1440</v>
      </c>
      <c r="G34" s="150" t="str">
        <f>IF(AND($K$8&lt;=420,$K$8&gt;360),(($B$4*60)-B34),"")</f>
        <v/>
      </c>
      <c r="J34" s="150"/>
      <c r="K34" s="149"/>
    </row>
    <row r="35" spans="1:11" x14ac:dyDescent="0.25">
      <c r="A35" s="187">
        <v>7</v>
      </c>
      <c r="B35">
        <f t="shared" si="0"/>
        <v>420</v>
      </c>
      <c r="C35" s="151" t="str">
        <f>IF(AND($K$8&lt;=480,$K$8&gt;420),"ON","")</f>
        <v/>
      </c>
      <c r="D35" s="188" t="str">
        <f>IF(AND($G$63&lt;480,$G$63&gt;=420),"OFF","")</f>
        <v/>
      </c>
      <c r="F35" s="149">
        <f>+(+$B$35*$A$4*$C$4*24)/60</f>
        <v>1680</v>
      </c>
      <c r="G35" s="150" t="str">
        <f>IF(AND($K$8&lt;=480,$K$8&gt;420),(($B$4*60)-B35),"")</f>
        <v/>
      </c>
      <c r="J35" s="150"/>
      <c r="K35" s="149"/>
    </row>
    <row r="36" spans="1:11" x14ac:dyDescent="0.25">
      <c r="A36" s="187">
        <v>8</v>
      </c>
      <c r="B36">
        <f t="shared" si="0"/>
        <v>480</v>
      </c>
      <c r="C36" s="151" t="str">
        <f>IF(AND($K$8&lt;=540,$K$8&gt;480),"ON","")</f>
        <v/>
      </c>
      <c r="D36" s="188" t="str">
        <f>IF(AND($G$63&lt;540,$G$63&gt;=480),"OFF","")</f>
        <v/>
      </c>
      <c r="F36" s="149">
        <f>+(+$B$36*$A$4*$C$4*24)/60</f>
        <v>1920</v>
      </c>
      <c r="G36" t="str">
        <f>IF(AND($K$8&lt;=540,$K$8&gt;480),(($B$4*60)-B36),"")</f>
        <v/>
      </c>
      <c r="K36" s="149"/>
    </row>
    <row r="37" spans="1:11" x14ac:dyDescent="0.25">
      <c r="A37" s="187">
        <v>9</v>
      </c>
      <c r="B37">
        <f t="shared" si="0"/>
        <v>540</v>
      </c>
      <c r="C37" s="151" t="str">
        <f>IF(AND($K$8&lt;=600,$K$8&gt;540),"ON","")</f>
        <v/>
      </c>
      <c r="D37" s="188" t="str">
        <f>IF(AND($G$63&lt;600,$G$63&gt;=540),"OFF","")</f>
        <v/>
      </c>
      <c r="F37" s="149">
        <f>+(+$B$37*$A$4*$C$4*24)/60</f>
        <v>2160</v>
      </c>
      <c r="G37" s="150" t="str">
        <f>IF(AND($K$8&lt;=600,$K$8&gt;540),(($B$4*60)-B37),"")</f>
        <v/>
      </c>
      <c r="J37" s="150"/>
      <c r="K37" s="149"/>
    </row>
    <row r="38" spans="1:11" ht="15.75" thickBot="1" x14ac:dyDescent="0.3">
      <c r="A38" s="189">
        <v>10</v>
      </c>
      <c r="B38" s="190">
        <f t="shared" si="0"/>
        <v>600</v>
      </c>
      <c r="C38" s="191" t="str">
        <f>IF(AND($K$8&lt;=720,$K$8&gt;600),"ON","")</f>
        <v/>
      </c>
      <c r="D38" s="192" t="str">
        <f>IF(AND($G$63&lt;720,$G$63&gt;=600),"OFF","")</f>
        <v/>
      </c>
      <c r="F38" s="149">
        <f>+(+$B$38*$A$4*$C$4*24)/60</f>
        <v>2400</v>
      </c>
      <c r="G38" s="150" t="str">
        <f>IF(AND($K$8&lt;=720,$K$8&gt;600),(($B$4*60)-B38),"")</f>
        <v/>
      </c>
      <c r="J38" s="150"/>
      <c r="K38" s="149"/>
    </row>
    <row r="39" spans="1:11" ht="15.75" thickBot="1" x14ac:dyDescent="0.3">
      <c r="C39" s="150"/>
      <c r="D39" s="150"/>
      <c r="F39" s="149"/>
      <c r="G39" s="150"/>
      <c r="J39" s="150"/>
      <c r="K39" s="149"/>
    </row>
    <row r="40" spans="1:11" x14ac:dyDescent="0.25">
      <c r="A40" s="341" t="s">
        <v>81</v>
      </c>
      <c r="B40" s="342"/>
      <c r="C40" s="204"/>
      <c r="D40" s="203"/>
      <c r="F40" s="149"/>
      <c r="G40" s="150"/>
      <c r="J40" s="150"/>
      <c r="K40" s="149"/>
    </row>
    <row r="41" spans="1:11" x14ac:dyDescent="0.25">
      <c r="A41" s="196">
        <v>1</v>
      </c>
      <c r="B41">
        <f>+A41*6</f>
        <v>6</v>
      </c>
      <c r="C41" s="186" t="str">
        <f>IF(AND($K$8&lt;=7,$K$8&gt;6),"ON","")</f>
        <v/>
      </c>
      <c r="D41" s="195" t="str">
        <f>IF(AND($G$63&lt;7,$G$63&gt;=6),"OFF","")</f>
        <v/>
      </c>
      <c r="F41" s="149">
        <f>+(+$B$41*$A$4*$C$4*24)/60</f>
        <v>24</v>
      </c>
      <c r="G41" s="150" t="str">
        <f>IF(AND($K$8&lt;=7,$K$8&gt;6),(($B$4*60)-B41),"")</f>
        <v/>
      </c>
      <c r="J41" s="150"/>
      <c r="K41" s="149"/>
    </row>
    <row r="42" spans="1:11" x14ac:dyDescent="0.25">
      <c r="A42" s="187">
        <v>2</v>
      </c>
      <c r="B42">
        <f t="shared" ref="B42:B50" si="1">+A42*6</f>
        <v>12</v>
      </c>
      <c r="C42" s="151" t="str">
        <f>IF(AND($K$8&lt;=18,$K$8&gt;12),"ON","")</f>
        <v/>
      </c>
      <c r="D42" s="188" t="str">
        <f>IF(AND($G$63&lt;18,$G$63&gt;=12),"OFF","")</f>
        <v/>
      </c>
      <c r="F42" s="149">
        <f>+(+$B$42*$A$4*$C$4*24)/60</f>
        <v>48</v>
      </c>
      <c r="G42" s="150" t="str">
        <f>IF(AND($K$8&lt;=18,$K$8&gt;12),(($B$4*60)-B42),"")</f>
        <v/>
      </c>
      <c r="J42" s="150"/>
      <c r="K42" s="149"/>
    </row>
    <row r="43" spans="1:11" x14ac:dyDescent="0.25">
      <c r="A43" s="187">
        <v>3</v>
      </c>
      <c r="B43">
        <f t="shared" si="1"/>
        <v>18</v>
      </c>
      <c r="C43" s="151" t="str">
        <f>IF(AND($K$8&lt;=24,$K$8&gt;18),"ON","")</f>
        <v/>
      </c>
      <c r="D43" s="188" t="str">
        <f>IF(AND($G$63&lt;24,$G$63&gt;=18),"OFF","")</f>
        <v/>
      </c>
      <c r="F43" s="149">
        <f>+(+$B$43*$A$4*$C$4*24)/60</f>
        <v>72</v>
      </c>
      <c r="G43" s="150" t="str">
        <f>IF(AND($K$8&lt;=24,$K$8&gt;18),(($B$4*60)-B43),"")</f>
        <v/>
      </c>
      <c r="J43" s="150"/>
      <c r="K43" s="149"/>
    </row>
    <row r="44" spans="1:11" x14ac:dyDescent="0.25">
      <c r="A44" s="187">
        <v>4</v>
      </c>
      <c r="B44">
        <f t="shared" si="1"/>
        <v>24</v>
      </c>
      <c r="C44" s="151" t="str">
        <f>IF(AND($K$8&lt;=30,$K$8&gt;24),"ON","")</f>
        <v/>
      </c>
      <c r="D44" s="188" t="str">
        <f>IF(AND($G$63&lt;30,$G$63&gt;=24),"OFF","")</f>
        <v/>
      </c>
      <c r="F44" s="149">
        <f>+(+$B$44*$A$4*$C$4*24)/60</f>
        <v>96</v>
      </c>
      <c r="G44" s="150" t="str">
        <f>IF(AND($K$8&lt;=30,$K$8&gt;24),(($B$4*60)-B44),"")</f>
        <v/>
      </c>
      <c r="J44" s="150"/>
      <c r="K44" s="149"/>
    </row>
    <row r="45" spans="1:11" x14ac:dyDescent="0.25">
      <c r="A45" s="187">
        <v>5</v>
      </c>
      <c r="B45">
        <f t="shared" si="1"/>
        <v>30</v>
      </c>
      <c r="C45" s="151" t="str">
        <f>IF(AND($K$8&lt;=36,$K$8&gt;30),"ON","")</f>
        <v/>
      </c>
      <c r="D45" s="188" t="str">
        <f>IF(AND($G$63&lt;36,$G$63&gt;=30),"OFF","")</f>
        <v/>
      </c>
      <c r="F45" s="149">
        <f>+(+$B$45*$A$4*$C$4*24)/60</f>
        <v>120</v>
      </c>
      <c r="G45" s="150" t="str">
        <f>IF(AND($K$8&lt;=36,$K$8&gt;30),(($B$4*60)-B45),"")</f>
        <v/>
      </c>
      <c r="J45" s="150"/>
      <c r="K45" s="149"/>
    </row>
    <row r="46" spans="1:11" x14ac:dyDescent="0.25">
      <c r="A46" s="187">
        <v>6</v>
      </c>
      <c r="B46">
        <f t="shared" si="1"/>
        <v>36</v>
      </c>
      <c r="C46" s="151" t="str">
        <f>IF(AND($K$8&lt;=42,$K$8&gt;36),"ON","")</f>
        <v/>
      </c>
      <c r="D46" s="188" t="str">
        <f>IF(AND($G$63&lt;42,$G$63&gt;=36),"OFF","")</f>
        <v/>
      </c>
      <c r="F46" s="149">
        <f>+(+$B$46*$A$4*$C$4*24)/60</f>
        <v>144</v>
      </c>
      <c r="G46" s="150" t="str">
        <f>IF(AND($K$8&lt;=42,$K$8&gt;36),(($B$4*60)-B46),"")</f>
        <v/>
      </c>
      <c r="J46" s="150"/>
      <c r="K46" s="149"/>
    </row>
    <row r="47" spans="1:11" x14ac:dyDescent="0.25">
      <c r="A47" s="187">
        <v>7</v>
      </c>
      <c r="B47">
        <f t="shared" si="1"/>
        <v>42</v>
      </c>
      <c r="C47" s="151" t="str">
        <f>IF(AND($K$8&lt;=48,$K$8&gt;42),"ON","")</f>
        <v/>
      </c>
      <c r="D47" s="188" t="str">
        <f>IF(AND($G$63&lt;48,$G$63&gt;=42),"OFF","")</f>
        <v/>
      </c>
      <c r="F47" s="149">
        <f>+(+$B$47*$A$4*$C$4*24)/60</f>
        <v>168</v>
      </c>
      <c r="G47" s="150" t="str">
        <f>IF(AND($K$8&lt;=48,$K$8&gt;42),(($B$4*60)-B47),"")</f>
        <v/>
      </c>
      <c r="J47" s="150"/>
      <c r="K47" s="149"/>
    </row>
    <row r="48" spans="1:11" x14ac:dyDescent="0.25">
      <c r="A48" s="187">
        <v>8</v>
      </c>
      <c r="B48">
        <f t="shared" si="1"/>
        <v>48</v>
      </c>
      <c r="C48" s="151" t="str">
        <f>IF(AND($K$8&lt;=54,$K$8&gt;48),"ON","")</f>
        <v/>
      </c>
      <c r="D48" s="188" t="str">
        <f>IF(AND($G$63&lt;54,$G$63&gt;=48),"OFF","")</f>
        <v/>
      </c>
      <c r="F48" s="149">
        <f>+(+$B$48*$A$4*$C$4*24)/60</f>
        <v>192</v>
      </c>
      <c r="G48" s="150" t="str">
        <f>IF(AND($K$8&lt;=54,$K$8&gt;48),(($B$4*60)-B48),"")</f>
        <v/>
      </c>
      <c r="J48" s="150"/>
      <c r="K48" s="149"/>
    </row>
    <row r="49" spans="1:11" x14ac:dyDescent="0.25">
      <c r="A49" s="193">
        <v>9</v>
      </c>
      <c r="B49">
        <f t="shared" si="1"/>
        <v>54</v>
      </c>
      <c r="C49" s="185" t="str">
        <f>IF(AND($K$8&lt;=60,$K$8&gt;54),"ON","")</f>
        <v/>
      </c>
      <c r="D49" s="194" t="str">
        <f>IF(AND($G$63&lt;60,$G$63&gt;=54),"OFF","")</f>
        <v/>
      </c>
      <c r="F49" s="149">
        <f>+(+$B$49*$A$4*$C$4*24)/60</f>
        <v>216</v>
      </c>
      <c r="G49" s="150" t="str">
        <f>IF(AND($K$8&lt;=60,$K$8&gt;54),(($B$4*60)-B49),"")</f>
        <v/>
      </c>
      <c r="J49" s="150"/>
      <c r="K49" s="149"/>
    </row>
    <row r="50" spans="1:11" ht="15.75" thickBot="1" x14ac:dyDescent="0.3">
      <c r="A50" s="207">
        <v>10</v>
      </c>
      <c r="B50" s="209">
        <f t="shared" si="1"/>
        <v>60</v>
      </c>
      <c r="C50" s="208"/>
      <c r="D50" s="192" t="str">
        <f>IF(AND($G$63&lt;120,$G$63&gt;=60),"OFF","")</f>
        <v/>
      </c>
      <c r="F50" s="149"/>
      <c r="G50" s="152"/>
      <c r="J50" s="150"/>
      <c r="K50" s="149"/>
    </row>
    <row r="51" spans="1:11" ht="15.75" thickBot="1" x14ac:dyDescent="0.3">
      <c r="C51" s="150"/>
      <c r="D51" s="150"/>
      <c r="F51" s="149"/>
      <c r="G51" s="150"/>
      <c r="J51" s="150"/>
      <c r="K51" s="149"/>
    </row>
    <row r="52" spans="1:11" x14ac:dyDescent="0.25">
      <c r="A52" s="341" t="s">
        <v>82</v>
      </c>
      <c r="B52" s="342"/>
      <c r="C52" s="206"/>
      <c r="D52" s="205"/>
      <c r="F52" s="149"/>
      <c r="G52" s="150"/>
      <c r="J52" s="150"/>
      <c r="K52" s="149"/>
    </row>
    <row r="53" spans="1:11" x14ac:dyDescent="0.25">
      <c r="A53" s="196">
        <v>1</v>
      </c>
      <c r="B53">
        <f>+A53*360</f>
        <v>360</v>
      </c>
      <c r="C53" s="186"/>
      <c r="D53" s="195" t="str">
        <f>IF(AND($G$63&lt;420,$G$63&gt;=360),"OFF","")</f>
        <v/>
      </c>
      <c r="F53" s="149"/>
      <c r="G53" s="150"/>
      <c r="J53" s="150"/>
      <c r="K53" s="149"/>
    </row>
    <row r="54" spans="1:11" x14ac:dyDescent="0.25">
      <c r="A54" s="187">
        <v>2</v>
      </c>
      <c r="B54">
        <f t="shared" ref="B54:B62" si="2">+A54*360</f>
        <v>720</v>
      </c>
      <c r="C54" s="151" t="str">
        <f>IF(AND($K$8&lt;=1080,$K$8&gt;720),"ON","")</f>
        <v/>
      </c>
      <c r="D54" s="188" t="str">
        <f>IF(AND($G$63&lt;1080,$G$63&gt;=720),"OFF","")</f>
        <v/>
      </c>
      <c r="F54" s="149">
        <f>+(+$B$54*$A$4*$C$4*24)/60</f>
        <v>2880</v>
      </c>
      <c r="G54" s="150" t="str">
        <f>IF(AND($K$8&lt;=1080,$K$8&gt;720),(($B$4*60)-B54),"")</f>
        <v/>
      </c>
      <c r="J54" s="150"/>
      <c r="K54" s="149"/>
    </row>
    <row r="55" spans="1:11" x14ac:dyDescent="0.25">
      <c r="A55" s="187">
        <v>3</v>
      </c>
      <c r="B55">
        <f t="shared" si="2"/>
        <v>1080</v>
      </c>
      <c r="C55" s="151" t="str">
        <f>IF(AND($K$8&lt;=1440,$K$8&gt;1080),"ON","")</f>
        <v/>
      </c>
      <c r="D55" s="188" t="str">
        <f>IF(AND($G$63&lt;1440,$G$63&gt;=1080),"OFF","")</f>
        <v/>
      </c>
      <c r="F55" s="149">
        <f>+(+$B$55*$A$4*$C$4*24)/60</f>
        <v>4320</v>
      </c>
      <c r="G55" s="150" t="str">
        <f>IF(AND($K$8&lt;=1440,$K$8&gt;1080),(($B$4*60)-B55),"")</f>
        <v/>
      </c>
      <c r="J55" s="150"/>
      <c r="K55" s="149"/>
    </row>
    <row r="56" spans="1:11" x14ac:dyDescent="0.25">
      <c r="A56" s="187">
        <v>4</v>
      </c>
      <c r="B56">
        <f t="shared" si="2"/>
        <v>1440</v>
      </c>
      <c r="C56" s="151" t="str">
        <f>IF(AND($K$8&lt;=1800,$K$8&gt;1440),"ON","")</f>
        <v/>
      </c>
      <c r="D56" s="188" t="str">
        <f>IF(AND($G$63&lt;1800,$G$63&gt;=1440),"OFF","")</f>
        <v/>
      </c>
      <c r="F56" s="149">
        <f>+(+$B$56*$A$4*$C$4*24)/60</f>
        <v>5760</v>
      </c>
      <c r="G56" s="150" t="str">
        <f>IF(AND($K$8&lt;=1800,$K$8&gt;1440),(($B$4*60)-B56),"")</f>
        <v/>
      </c>
      <c r="J56" s="150"/>
      <c r="K56" s="149"/>
    </row>
    <row r="57" spans="1:11" x14ac:dyDescent="0.25">
      <c r="A57" s="187">
        <v>5</v>
      </c>
      <c r="B57">
        <f t="shared" si="2"/>
        <v>1800</v>
      </c>
      <c r="C57" s="151" t="str">
        <f>IF(AND($K$8&lt;=2160,$K$8&gt;1800),"ON","")</f>
        <v/>
      </c>
      <c r="D57" s="188" t="str">
        <f>IF(AND($G$63&lt;2160,$G$63&gt;=1800),"OFF","")</f>
        <v/>
      </c>
      <c r="F57" s="149">
        <f>+(+$B$57*$A$4*$C$4*24)/60</f>
        <v>7200</v>
      </c>
      <c r="G57" s="150" t="str">
        <f>IF(AND($K$8&lt;=2160,$K$8&gt;1800),(($B$4*60)-B57),"")</f>
        <v/>
      </c>
      <c r="J57" s="150"/>
      <c r="K57" s="149"/>
    </row>
    <row r="58" spans="1:11" x14ac:dyDescent="0.25">
      <c r="A58" s="187">
        <v>6</v>
      </c>
      <c r="B58">
        <f t="shared" si="2"/>
        <v>2160</v>
      </c>
      <c r="C58" s="151" t="str">
        <f>IF(AND($K$8&lt;=2880,$K$8&gt;2160),"ON","")</f>
        <v/>
      </c>
      <c r="D58" s="188" t="str">
        <f>IF(AND($G$63&lt;2880,$G$63&gt;=2160),"OFF","")</f>
        <v/>
      </c>
      <c r="F58" s="149">
        <f>+(+$B$58*$A$4*$C$4*24)/60</f>
        <v>8640</v>
      </c>
      <c r="G58" s="150" t="str">
        <f>IF(AND($K$8&lt;=2880,$K$8&gt;2160),(($B$4*60)-B58),"")</f>
        <v/>
      </c>
      <c r="J58" s="150"/>
      <c r="K58" s="149"/>
    </row>
    <row r="59" spans="1:11" x14ac:dyDescent="0.25">
      <c r="A59" s="187">
        <v>7</v>
      </c>
      <c r="B59">
        <f t="shared" si="2"/>
        <v>2520</v>
      </c>
      <c r="C59" s="151" t="str">
        <f>IF(AND($K$8&lt;=2160,$K$8&gt;2880),"ON","")</f>
        <v/>
      </c>
      <c r="D59" s="188" t="str">
        <f>IF(AND($G$63&lt;2160,$G$63&gt;=2880),"OFF","")</f>
        <v/>
      </c>
      <c r="F59" s="149">
        <f>+(+$B$59*$A$4*$C$4*24)/60</f>
        <v>10080</v>
      </c>
      <c r="G59" s="150" t="str">
        <f>IF(AND($K$8&lt;=2160,$K$8&gt;2880),(($B$4*60)-B59),"")</f>
        <v/>
      </c>
      <c r="J59" s="150"/>
      <c r="K59" s="149"/>
    </row>
    <row r="60" spans="1:11" x14ac:dyDescent="0.25">
      <c r="A60" s="187">
        <v>8</v>
      </c>
      <c r="B60">
        <f t="shared" si="2"/>
        <v>2880</v>
      </c>
      <c r="C60" s="151" t="str">
        <f>IF(AND($K$8&lt;=3240,$K$8&gt;2880),"ON","")</f>
        <v/>
      </c>
      <c r="D60" s="188" t="str">
        <f>IF(AND($G$63&lt;3240,$G$63&gt;=2880),"OFF","")</f>
        <v/>
      </c>
      <c r="F60" s="149">
        <f>+(+$B$60*$A$4*$C$4*24)/60</f>
        <v>11520</v>
      </c>
      <c r="G60" s="150" t="str">
        <f>IF(AND($K$8&lt;=3240,$K$8&gt;2880),(($B$4*60)-B60),"")</f>
        <v/>
      </c>
      <c r="J60" s="150"/>
      <c r="K60" s="149"/>
    </row>
    <row r="61" spans="1:11" x14ac:dyDescent="0.25">
      <c r="A61" s="187">
        <v>9</v>
      </c>
      <c r="B61">
        <f t="shared" si="2"/>
        <v>3240</v>
      </c>
      <c r="C61" s="151" t="str">
        <f>IF(AND($K$8&lt;=3600,$K$8&gt;3240),"ON","")</f>
        <v/>
      </c>
      <c r="D61" s="188" t="str">
        <f>IF(AND($G$63&lt;3600,$G$63&gt;=3240),"OFF","")</f>
        <v/>
      </c>
      <c r="F61" s="149">
        <f>+(+$B$61*$A$4*$C$4*24)/60</f>
        <v>12960</v>
      </c>
      <c r="G61" s="150" t="str">
        <f>IF(AND($K$8&lt;=3600,$K$8&gt;3240),(($B$4*60)-B61),"")</f>
        <v/>
      </c>
      <c r="J61" s="150"/>
      <c r="K61" s="149"/>
    </row>
    <row r="62" spans="1:11" ht="15.75" thickBot="1" x14ac:dyDescent="0.3">
      <c r="A62" s="189">
        <v>10</v>
      </c>
      <c r="B62" s="190">
        <f t="shared" si="2"/>
        <v>3600</v>
      </c>
      <c r="C62" s="191" t="str">
        <f>IF(AND($K$8&lt;=3601,$K$8&gt;3600),"ON","")</f>
        <v/>
      </c>
      <c r="D62" s="192" t="str">
        <f>IF(AND($G$63&lt;3601,$G$63&gt;=3600),"OFF","")</f>
        <v/>
      </c>
      <c r="F62" s="149">
        <f>+(+$B$62*$A$4*$C$4*24)/60</f>
        <v>14400</v>
      </c>
      <c r="G62" s="150" t="str">
        <f>IF(AND($K$8&lt;=3601,$K$8&gt;3600),(($B$4*60)-B62),"")</f>
        <v/>
      </c>
      <c r="J62" s="150"/>
      <c r="K62" s="149"/>
    </row>
    <row r="63" spans="1:11" ht="15.75" thickBot="1" x14ac:dyDescent="0.3">
      <c r="G63" s="148">
        <f>SUM(G17:G62)</f>
        <v>0</v>
      </c>
    </row>
  </sheetData>
  <mergeCells count="21">
    <mergeCell ref="A28:B28"/>
    <mergeCell ref="A40:B40"/>
    <mergeCell ref="A52:B52"/>
    <mergeCell ref="A1:D1"/>
    <mergeCell ref="A12:G12"/>
    <mergeCell ref="C14:D14"/>
    <mergeCell ref="G15:G16"/>
    <mergeCell ref="F15:F16"/>
    <mergeCell ref="A14:A15"/>
    <mergeCell ref="B14:B15"/>
    <mergeCell ref="A16:B16"/>
    <mergeCell ref="M6:N6"/>
    <mergeCell ref="F13:G13"/>
    <mergeCell ref="F14:G14"/>
    <mergeCell ref="A2:D2"/>
    <mergeCell ref="F2:H2"/>
    <mergeCell ref="J2:K2"/>
    <mergeCell ref="B6:D6"/>
    <mergeCell ref="F6:H6"/>
    <mergeCell ref="J6:K6"/>
    <mergeCell ref="H9:I11"/>
  </mergeCells>
  <pageMargins left="0.7" right="0.7" top="0.75" bottom="0.75" header="0.3" footer="0.3"/>
  <pageSetup scale="86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F259A-11B5-425C-9F0A-3B12BA0E9A0D}">
  <sheetPr>
    <pageSetUpPr fitToPage="1"/>
  </sheetPr>
  <dimension ref="A1:F47"/>
  <sheetViews>
    <sheetView topLeftCell="A25" workbookViewId="0">
      <selection activeCell="I31" sqref="I31"/>
    </sheetView>
  </sheetViews>
  <sheetFormatPr defaultRowHeight="15" x14ac:dyDescent="0.25"/>
  <cols>
    <col min="1" max="1" width="12.42578125" bestFit="1" customWidth="1"/>
    <col min="2" max="2" width="4" customWidth="1"/>
    <col min="3" max="3" width="16.85546875" customWidth="1"/>
    <col min="4" max="4" width="38.85546875" customWidth="1"/>
  </cols>
  <sheetData>
    <row r="1" spans="1:4" x14ac:dyDescent="0.25">
      <c r="A1" s="182" t="s">
        <v>49</v>
      </c>
      <c r="B1" s="182"/>
      <c r="C1" s="182" t="s">
        <v>49</v>
      </c>
      <c r="D1" s="182"/>
    </row>
    <row r="2" spans="1:4" x14ac:dyDescent="0.25">
      <c r="A2" s="182">
        <v>1</v>
      </c>
      <c r="B2" s="182"/>
      <c r="C2" s="182">
        <v>1</v>
      </c>
      <c r="D2" s="182"/>
    </row>
    <row r="3" spans="1:4" x14ac:dyDescent="0.25">
      <c r="A3" s="182">
        <v>2</v>
      </c>
      <c r="B3" s="182"/>
      <c r="C3" s="182">
        <v>2</v>
      </c>
      <c r="D3" s="182"/>
    </row>
    <row r="4" spans="1:4" x14ac:dyDescent="0.25">
      <c r="A4" s="182">
        <v>3</v>
      </c>
      <c r="B4" s="182"/>
      <c r="C4" s="182">
        <v>3</v>
      </c>
      <c r="D4" s="182"/>
    </row>
    <row r="5" spans="1:4" x14ac:dyDescent="0.25">
      <c r="A5" s="182">
        <v>4</v>
      </c>
      <c r="B5" s="182"/>
      <c r="C5" s="182">
        <v>4</v>
      </c>
      <c r="D5" s="182"/>
    </row>
    <row r="6" spans="1:4" x14ac:dyDescent="0.25">
      <c r="A6" s="182">
        <v>5</v>
      </c>
      <c r="B6" s="182"/>
      <c r="C6" s="182">
        <v>5</v>
      </c>
      <c r="D6" s="182"/>
    </row>
    <row r="7" spans="1:4" x14ac:dyDescent="0.25">
      <c r="A7" s="182">
        <v>6</v>
      </c>
      <c r="B7" s="182"/>
      <c r="C7" s="182">
        <v>6</v>
      </c>
      <c r="D7" s="182"/>
    </row>
    <row r="8" spans="1:4" x14ac:dyDescent="0.25">
      <c r="A8" s="182">
        <v>7</v>
      </c>
      <c r="B8" s="182"/>
      <c r="C8" s="182">
        <v>7</v>
      </c>
      <c r="D8" s="182"/>
    </row>
    <row r="9" spans="1:4" x14ac:dyDescent="0.25">
      <c r="A9" s="182">
        <v>8</v>
      </c>
      <c r="B9" s="182"/>
      <c r="C9" s="182">
        <v>8</v>
      </c>
      <c r="D9" s="182"/>
    </row>
    <row r="10" spans="1:4" x14ac:dyDescent="0.25">
      <c r="A10" s="182">
        <v>9</v>
      </c>
      <c r="B10" s="182"/>
      <c r="C10" s="182">
        <v>9</v>
      </c>
      <c r="D10" s="182"/>
    </row>
    <row r="11" spans="1:4" x14ac:dyDescent="0.25">
      <c r="A11" s="182">
        <v>10</v>
      </c>
      <c r="B11" s="182"/>
      <c r="C11" s="182">
        <v>10</v>
      </c>
      <c r="D11" s="182"/>
    </row>
    <row r="12" spans="1:4" x14ac:dyDescent="0.25">
      <c r="A12" s="182"/>
      <c r="B12" s="182"/>
      <c r="C12" s="182"/>
      <c r="D12" s="182"/>
    </row>
    <row r="13" spans="1:4" x14ac:dyDescent="0.25">
      <c r="A13" s="183" t="s">
        <v>52</v>
      </c>
      <c r="B13" s="183"/>
      <c r="C13" s="182" t="s">
        <v>49</v>
      </c>
      <c r="D13" s="182"/>
    </row>
    <row r="14" spans="1:4" x14ac:dyDescent="0.25">
      <c r="A14" s="182">
        <v>1</v>
      </c>
      <c r="B14" s="182"/>
      <c r="C14" s="182">
        <f t="shared" ref="C14:C23" si="0">+A14*60</f>
        <v>60</v>
      </c>
      <c r="D14" s="182"/>
    </row>
    <row r="15" spans="1:4" x14ac:dyDescent="0.25">
      <c r="A15" s="182">
        <v>2</v>
      </c>
      <c r="B15" s="182"/>
      <c r="C15" s="182">
        <f t="shared" si="0"/>
        <v>120</v>
      </c>
      <c r="D15" s="182"/>
    </row>
    <row r="16" spans="1:4" x14ac:dyDescent="0.25">
      <c r="A16" s="182">
        <v>3</v>
      </c>
      <c r="B16" s="182"/>
      <c r="C16" s="182">
        <f t="shared" si="0"/>
        <v>180</v>
      </c>
      <c r="D16" s="182"/>
    </row>
    <row r="17" spans="1:4" x14ac:dyDescent="0.25">
      <c r="A17" s="182">
        <v>4</v>
      </c>
      <c r="B17" s="182"/>
      <c r="C17" s="182">
        <f t="shared" si="0"/>
        <v>240</v>
      </c>
      <c r="D17" s="182"/>
    </row>
    <row r="18" spans="1:4" x14ac:dyDescent="0.25">
      <c r="A18" s="182">
        <v>5</v>
      </c>
      <c r="B18" s="182"/>
      <c r="C18" s="182">
        <f t="shared" si="0"/>
        <v>300</v>
      </c>
      <c r="D18" s="182"/>
    </row>
    <row r="19" spans="1:4" x14ac:dyDescent="0.25">
      <c r="A19" s="182">
        <v>6</v>
      </c>
      <c r="B19" s="182"/>
      <c r="C19" s="182">
        <f t="shared" si="0"/>
        <v>360</v>
      </c>
      <c r="D19" s="182"/>
    </row>
    <row r="20" spans="1:4" x14ac:dyDescent="0.25">
      <c r="A20" s="182">
        <v>7</v>
      </c>
      <c r="B20" s="182"/>
      <c r="C20" s="182">
        <f t="shared" si="0"/>
        <v>420</v>
      </c>
      <c r="D20" s="182"/>
    </row>
    <row r="21" spans="1:4" x14ac:dyDescent="0.25">
      <c r="A21" s="182">
        <v>8</v>
      </c>
      <c r="B21" s="182"/>
      <c r="C21" s="182">
        <f t="shared" si="0"/>
        <v>480</v>
      </c>
      <c r="D21" s="182"/>
    </row>
    <row r="22" spans="1:4" x14ac:dyDescent="0.25">
      <c r="A22" s="182">
        <v>9</v>
      </c>
      <c r="B22" s="182"/>
      <c r="C22" s="182">
        <f t="shared" si="0"/>
        <v>540</v>
      </c>
      <c r="D22" s="182"/>
    </row>
    <row r="23" spans="1:4" x14ac:dyDescent="0.25">
      <c r="A23" s="182">
        <v>10</v>
      </c>
      <c r="B23" s="182"/>
      <c r="C23" s="182">
        <f t="shared" si="0"/>
        <v>600</v>
      </c>
      <c r="D23" s="182"/>
    </row>
    <row r="24" spans="1:4" x14ac:dyDescent="0.25">
      <c r="A24" s="182"/>
      <c r="B24" s="182"/>
      <c r="C24" s="182"/>
      <c r="D24" s="182"/>
    </row>
    <row r="25" spans="1:4" x14ac:dyDescent="0.25">
      <c r="A25" s="182" t="s">
        <v>51</v>
      </c>
      <c r="B25" s="182"/>
      <c r="C25" s="182" t="s">
        <v>49</v>
      </c>
      <c r="D25" s="182"/>
    </row>
    <row r="26" spans="1:4" x14ac:dyDescent="0.25">
      <c r="A26" s="182">
        <v>6</v>
      </c>
      <c r="B26" s="182"/>
      <c r="C26" s="182">
        <v>6</v>
      </c>
      <c r="D26" s="182"/>
    </row>
    <row r="27" spans="1:4" x14ac:dyDescent="0.25">
      <c r="A27" s="182">
        <v>12</v>
      </c>
      <c r="B27" s="182"/>
      <c r="C27" s="182">
        <v>12</v>
      </c>
      <c r="D27" s="182"/>
    </row>
    <row r="28" spans="1:4" x14ac:dyDescent="0.25">
      <c r="A28" s="182">
        <v>18</v>
      </c>
      <c r="B28" s="182"/>
      <c r="C28" s="182">
        <v>18</v>
      </c>
      <c r="D28" s="182"/>
    </row>
    <row r="29" spans="1:4" x14ac:dyDescent="0.25">
      <c r="A29" s="182">
        <v>24</v>
      </c>
      <c r="B29" s="182"/>
      <c r="C29" s="182">
        <v>24</v>
      </c>
      <c r="D29" s="182"/>
    </row>
    <row r="30" spans="1:4" x14ac:dyDescent="0.25">
      <c r="A30" s="182">
        <v>30</v>
      </c>
      <c r="B30" s="182"/>
      <c r="C30" s="182">
        <v>30</v>
      </c>
      <c r="D30" s="182"/>
    </row>
    <row r="31" spans="1:4" x14ac:dyDescent="0.25">
      <c r="A31" s="182">
        <v>36</v>
      </c>
      <c r="B31" s="182"/>
      <c r="C31" s="182">
        <v>36</v>
      </c>
      <c r="D31" s="182"/>
    </row>
    <row r="32" spans="1:4" x14ac:dyDescent="0.25">
      <c r="A32" s="182">
        <v>42</v>
      </c>
      <c r="B32" s="182"/>
      <c r="C32" s="182">
        <v>42</v>
      </c>
      <c r="D32" s="182"/>
    </row>
    <row r="33" spans="1:6" x14ac:dyDescent="0.25">
      <c r="A33" s="182">
        <v>48</v>
      </c>
      <c r="B33" s="182"/>
      <c r="C33" s="182">
        <v>48</v>
      </c>
      <c r="D33" s="182"/>
    </row>
    <row r="34" spans="1:6" x14ac:dyDescent="0.25">
      <c r="A34" s="182">
        <v>54</v>
      </c>
      <c r="B34" s="182"/>
      <c r="C34" s="182">
        <v>54</v>
      </c>
      <c r="D34" s="182"/>
      <c r="F34" t="s">
        <v>74</v>
      </c>
    </row>
    <row r="35" spans="1:6" x14ac:dyDescent="0.25">
      <c r="A35" s="182">
        <v>60</v>
      </c>
      <c r="B35" s="182"/>
      <c r="C35" s="182">
        <v>60</v>
      </c>
      <c r="D35" s="182"/>
    </row>
    <row r="36" spans="1:6" x14ac:dyDescent="0.25">
      <c r="A36" s="182"/>
      <c r="B36" s="182"/>
      <c r="C36" s="182"/>
      <c r="D36" s="182"/>
    </row>
    <row r="37" spans="1:6" x14ac:dyDescent="0.25">
      <c r="A37" s="182" t="s">
        <v>50</v>
      </c>
      <c r="B37" s="182"/>
      <c r="C37" s="182" t="s">
        <v>49</v>
      </c>
      <c r="D37" s="182"/>
    </row>
    <row r="38" spans="1:6" x14ac:dyDescent="0.25">
      <c r="A38" s="182">
        <v>6</v>
      </c>
      <c r="B38" s="182"/>
      <c r="C38" s="182">
        <f t="shared" ref="C38:C47" si="1">+A38*60</f>
        <v>360</v>
      </c>
      <c r="D38" s="182"/>
    </row>
    <row r="39" spans="1:6" x14ac:dyDescent="0.25">
      <c r="A39" s="182">
        <v>12</v>
      </c>
      <c r="B39" s="182"/>
      <c r="C39" s="182">
        <f t="shared" si="1"/>
        <v>720</v>
      </c>
      <c r="D39" s="182"/>
    </row>
    <row r="40" spans="1:6" x14ac:dyDescent="0.25">
      <c r="A40" s="182">
        <v>18</v>
      </c>
      <c r="B40" s="182"/>
      <c r="C40" s="182">
        <f t="shared" si="1"/>
        <v>1080</v>
      </c>
      <c r="D40" s="182"/>
    </row>
    <row r="41" spans="1:6" x14ac:dyDescent="0.25">
      <c r="A41" s="182">
        <v>24</v>
      </c>
      <c r="B41" s="182"/>
      <c r="C41" s="182">
        <f t="shared" si="1"/>
        <v>1440</v>
      </c>
      <c r="D41" s="182"/>
    </row>
    <row r="42" spans="1:6" x14ac:dyDescent="0.25">
      <c r="A42" s="182">
        <v>30</v>
      </c>
      <c r="B42" s="182"/>
      <c r="C42" s="182">
        <f t="shared" si="1"/>
        <v>1800</v>
      </c>
      <c r="D42" s="182"/>
    </row>
    <row r="43" spans="1:6" x14ac:dyDescent="0.25">
      <c r="A43" s="182">
        <v>36</v>
      </c>
      <c r="B43" s="182"/>
      <c r="C43" s="182">
        <f t="shared" si="1"/>
        <v>2160</v>
      </c>
      <c r="D43" s="182"/>
    </row>
    <row r="44" spans="1:6" x14ac:dyDescent="0.25">
      <c r="A44" s="182">
        <v>42</v>
      </c>
      <c r="B44" s="182"/>
      <c r="C44" s="182">
        <f t="shared" si="1"/>
        <v>2520</v>
      </c>
      <c r="D44" s="182"/>
    </row>
    <row r="45" spans="1:6" x14ac:dyDescent="0.25">
      <c r="A45" s="182">
        <v>48</v>
      </c>
      <c r="B45" s="182"/>
      <c r="C45" s="182">
        <f t="shared" si="1"/>
        <v>2880</v>
      </c>
      <c r="D45" s="182"/>
    </row>
    <row r="46" spans="1:6" x14ac:dyDescent="0.25">
      <c r="A46" s="182">
        <v>54</v>
      </c>
      <c r="B46" s="182"/>
      <c r="C46" s="182">
        <f t="shared" si="1"/>
        <v>3240</v>
      </c>
      <c r="D46" s="182"/>
    </row>
    <row r="47" spans="1:6" x14ac:dyDescent="0.25">
      <c r="A47" s="182">
        <v>60</v>
      </c>
      <c r="B47" s="182"/>
      <c r="C47" s="182">
        <f t="shared" si="1"/>
        <v>3600</v>
      </c>
      <c r="D47" s="182"/>
    </row>
  </sheetData>
  <printOptions horizont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Instructions</vt:lpstr>
      <vt:lpstr>EP</vt:lpstr>
      <vt:lpstr>2EP</vt:lpstr>
      <vt:lpstr>EP &amp; RP</vt:lpstr>
      <vt:lpstr>2EP &amp; RP</vt:lpstr>
      <vt:lpstr>Recirc Calculator</vt:lpstr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kevin@gtsinc.email</dc:creator>
  <cp:lastModifiedBy>Kevin Green</cp:lastModifiedBy>
  <dcterms:created xsi:type="dcterms:W3CDTF">2015-10-21T12:11:34Z</dcterms:created>
  <dcterms:modified xsi:type="dcterms:W3CDTF">2024-09-19T18:06:50Z</dcterms:modified>
</cp:coreProperties>
</file>